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D:\ชานิภา 1\รายงานพิสูจน์ยอด 68\31 มี.ค.68\"/>
    </mc:Choice>
  </mc:AlternateContent>
  <xr:revisionPtr revIDLastSave="0" documentId="13_ncr:1_{63930FEB-2B3C-4BF7-A672-828D59895B27}" xr6:coauthVersionLast="47" xr6:coauthVersionMax="47" xr10:uidLastSave="{00000000-0000-0000-0000-000000000000}"/>
  <bookViews>
    <workbookView xWindow="-120" yWindow="-120" windowWidth="29040" windowHeight="15840" firstSheet="3" activeTab="6" xr2:uid="{66A65335-988E-4BC4-85D4-D20A6A0500BE}"/>
  </bookViews>
  <sheets>
    <sheet name="พิสูจน์สะสมต้วอย่าง" sheetId="1" state="hidden" r:id="rId1"/>
    <sheet name="พิสูจน์เงินสำรองเงินสะสมตัวอย่า" sheetId="2" state="hidden" r:id="rId2"/>
    <sheet name="คลิปสอน" sheetId="7" r:id="rId3"/>
    <sheet name="พิสูจน์สะสม30 ก.ย66" sheetId="3" r:id="rId4"/>
    <sheet name="พิสูจน์เงินสำรองเงินสะสม 30 ก.ย" sheetId="4" r:id="rId5"/>
    <sheet name="พิสูจน์สะสม1 พ.ย.66-30 ก.ย.67" sheetId="5" r:id="rId6"/>
    <sheet name="พิสูจน์สะสม เริ่มปี68" sheetId="6" r:id="rId7"/>
    <sheet name="พิสูจน์สะสม เริ่มปี68 (2)" sheetId="8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9" i="8" l="1"/>
  <c r="D57" i="8"/>
  <c r="D56" i="8"/>
  <c r="D55" i="8"/>
  <c r="D54" i="8"/>
  <c r="C23" i="8"/>
  <c r="C13" i="8"/>
  <c r="C14" i="8" s="1"/>
  <c r="O51" i="6"/>
  <c r="O50" i="6"/>
  <c r="O49" i="6"/>
  <c r="O48" i="6"/>
  <c r="N23" i="6"/>
  <c r="N13" i="6"/>
  <c r="D58" i="8" l="1"/>
  <c r="H51" i="6"/>
  <c r="A2" i="5"/>
  <c r="O7" i="5"/>
  <c r="H5" i="5" s="1"/>
  <c r="O6" i="5"/>
  <c r="M5" i="5"/>
  <c r="J60" i="6"/>
  <c r="J57" i="6"/>
  <c r="P26" i="3"/>
  <c r="H20" i="5"/>
  <c r="P17" i="3"/>
  <c r="P18" i="3" s="1"/>
  <c r="A3" i="4" l="1"/>
  <c r="H52" i="6"/>
  <c r="H49" i="6"/>
  <c r="O52" i="6"/>
  <c r="A46" i="6"/>
  <c r="J16" i="5"/>
  <c r="H8" i="5"/>
  <c r="J20" i="5"/>
  <c r="J53" i="6" l="1"/>
  <c r="N14" i="6"/>
  <c r="O5" i="5"/>
  <c r="O4" i="5"/>
  <c r="O8" i="5" l="1"/>
  <c r="H7" i="5"/>
  <c r="J9" i="5" s="1"/>
  <c r="H9" i="3"/>
  <c r="J5" i="4" l="1"/>
  <c r="J13" i="3" l="1"/>
  <c r="J12" i="6"/>
  <c r="J13" i="6" s="1"/>
  <c r="J7" i="6"/>
  <c r="J48" i="6" l="1"/>
  <c r="J54" i="6" s="1"/>
  <c r="J61" i="6" s="1"/>
  <c r="Q53" i="6"/>
  <c r="A4" i="4" l="1"/>
  <c r="J7" i="3"/>
  <c r="J8" i="3" s="1"/>
  <c r="H56" i="4"/>
  <c r="C56" i="4"/>
  <c r="J9" i="4"/>
  <c r="J18" i="2"/>
  <c r="J20" i="2" s="1"/>
  <c r="J9" i="2"/>
  <c r="J23" i="1"/>
  <c r="J7" i="1"/>
  <c r="J8" i="1" s="1"/>
  <c r="J20" i="1"/>
  <c r="J25" i="1"/>
  <c r="H9" i="1"/>
  <c r="J13" i="1" s="1"/>
  <c r="J14" i="3" l="1"/>
  <c r="J14" i="1"/>
  <c r="J19" i="1" s="1"/>
  <c r="J21" i="1" s="1"/>
  <c r="J26" i="1" s="1"/>
  <c r="J4" i="5" l="1"/>
  <c r="J10" i="5" s="1"/>
  <c r="J21" i="5" s="1"/>
</calcChain>
</file>

<file path=xl/sharedStrings.xml><?xml version="1.0" encoding="utf-8"?>
<sst xmlns="http://schemas.openxmlformats.org/spreadsheetml/2006/main" count="396" uniqueCount="178">
  <si>
    <t>องค์การบริหารส่วนตำบลอ่าวลึกน้อย</t>
  </si>
  <si>
    <t>ยอดเงินสด เงินฝากธนาคาร และเงินฝากกระทรวงการคลัง</t>
  </si>
  <si>
    <t>หัก</t>
  </si>
  <si>
    <t>บวก</t>
  </si>
  <si>
    <t>รายการกันเงินและขยายเวลาเบิกจ่ายเงินที่ไม่ได้ก่อหนี้ผูกพัน</t>
  </si>
  <si>
    <t>รายการที่มีข้อผูกพันตามสัญญาจะซื้อจะขายที่ดิน</t>
  </si>
  <si>
    <t>หมายเหตุ :</t>
  </si>
  <si>
    <t>คงเหลือเงินสะสมตามบัญชีเงินฝากธนาคารที่นำไปใช้ได้หลักหักสำรองตามระเบียบ</t>
  </si>
  <si>
    <t>ถอนคืนเงินรายรับในปี</t>
  </si>
  <si>
    <t>เงินทุนสำรองเงินสะสมที่อนุมัติแล้ว ทั้งที่ไม่ได้ก่อหนี้ผูกพัน</t>
  </si>
  <si>
    <t>(1)</t>
  </si>
  <si>
    <t>(2)</t>
  </si>
  <si>
    <t>ลงชื่อ</t>
  </si>
  <si>
    <t>ผู้จัดทำ</t>
  </si>
  <si>
    <t>(นางสาวญาณิศา  ปะตุกา)</t>
  </si>
  <si>
    <t xml:space="preserve">          นักวิชาการเงินและบัญชีชำนาญการ</t>
  </si>
  <si>
    <t>(นางสาวสุกัญญา  ลิขิตธำรงกวิน)</t>
  </si>
  <si>
    <t>ผู้ตรวจสอบ</t>
  </si>
  <si>
    <t xml:space="preserve"> (นางสาวสุกัญญา  ลิขิตธำรงกวิน)</t>
  </si>
  <si>
    <t xml:space="preserve">        ผู้อำนวยการกองคลัง</t>
  </si>
  <si>
    <t xml:space="preserve">       ผู้อำนวยการกองคลัง</t>
  </si>
  <si>
    <t>เงินสะสมที่ได้รับอนุมัติแล้ว ทั้งที่ไม่ได้ก่อหนี้ผูกพัน</t>
  </si>
  <si>
    <t>และที่ก่อหนี้ผูกพันแล้ว แต่ยังไม่ได้บันทึกบัญชีเป็นหนี้สิน**</t>
  </si>
  <si>
    <t>และที่ก่อหนี้ผูกพันแล้ว แต่ยังไม่ได้บันทึกบัญชีเป็นหนี้สิน</t>
  </si>
  <si>
    <t>สำรองตามระเบียบฯ****</t>
  </si>
  <si>
    <t>เงินสะสมที่ได้รับอนุมัติแล้วในปีปัจจุบัน</t>
  </si>
  <si>
    <t>เงินสะสมที่เหลือจากการอนุมัติหลังจากก่อหนี้ผูกพันแล้ว</t>
  </si>
  <si>
    <t>รับคืนเงินรายจ่าย/รับรายได้ข้ามปีงบประมาณตกเป็นเงินสะสม</t>
  </si>
  <si>
    <t xml:space="preserve">  *บัญชีหนี้สินทุกบัญชียกเว้นบัญชี ดังนี้</t>
  </si>
  <si>
    <t>1. รายได้ตามสัญญาเช่าการเงินรอการรับรู้-ระยะสั้น</t>
  </si>
  <si>
    <t>2. รายได้รอการรับรุ้-ระยะสั้น</t>
  </si>
  <si>
    <t>3. รายได้รอการรับรู้-ระยะยาว</t>
  </si>
  <si>
    <t>4. เงินกู้ - ระยะสั้น</t>
  </si>
  <si>
    <t>5. เงินกู้ - ระยะยาว</t>
  </si>
  <si>
    <t>6. ค่าใช้จ่ายค้างจ่ายที่ใช้งบประมาณปีถัดไปในการชำระหนี้ เช่น ค่าไฟฟ้า ค่าน้ำประปา ค่าโทรศัพท์ เดือน ส.ค. - ก.ย. เป็นต้น</t>
  </si>
  <si>
    <t xml:space="preserve"> **รายการกันเงินและขยายเวลาเบิกจ่ายเงิน เฉพาะแหล่งเงินงบประมาณ</t>
  </si>
  <si>
    <t>การบันทึกบัญชีเป็นหนี้สิน หมายถึง การรับรู้ภาระหนี้สิน เช่น การตั้งหนี้ การตั้งค่าใช้ค้างจ่าย เป็นต้น</t>
  </si>
  <si>
    <t>***สำรองตามระเบียบฯ หมายถึง สำรองตามระเบียบกระทรวงมหาดไทยว่าด้วยการรับเงิน การเบิกจ่ายเงิน การฝากเงิน</t>
  </si>
  <si>
    <t>การเก็บรักษาเงิน และการตรวจเงินขององค์กรปกครองส่วนท้องถิ่น พ.ศ. 2547 และที่แก้ไขเพิ่มเติมรวมถึงสมทบเงินทุน</t>
  </si>
  <si>
    <t>ส่งเสริมกิจการองค์การบริหารส่วนจังหวัดและเงินสมทบเงินทุนส่งเสิรมกิจการเทศบาลที่นำส่งประจำปี 25XX</t>
  </si>
  <si>
    <t>(1) หมายถึง เงินสะสมตามบัญชีเงินฝากธนาคารที่นำไปใช้ได้ ณ วันที่ 30 กันยายน 25XX</t>
  </si>
  <si>
    <t>แบบรายงานพิสูจน์ยอดเงินทุนสำรองเงินสะสมที่สามารถนำไปใช้ได้ตามรายงานทางการเงิน</t>
  </si>
  <si>
    <t>แบบรายงานพิสูจน์ยอดเงินทุนสำรองเงินสะสมที่สามารถนำไปใช้ได้ตามรายงานทางการเงิน (ระหว่างปี)</t>
  </si>
  <si>
    <t>เงินทุนสำรองเงินสะสมที่ได้รับอนุมัติแล้วในปีปัจจุบัน</t>
  </si>
  <si>
    <r>
      <rPr>
        <b/>
        <sz val="16"/>
        <color theme="1"/>
        <rFont val="TH SarabunIT๙"/>
        <family val="2"/>
      </rPr>
      <t xml:space="preserve">บวก </t>
    </r>
    <r>
      <rPr>
        <sz val="16"/>
        <color theme="1"/>
        <rFont val="TH SarabunIT๙"/>
        <family val="2"/>
      </rPr>
      <t>เงินทุนสำรองเงินสะสมที่เหลือจากการอนุมัติหลังจากก่อหนี้ผูกพันแล้ว</t>
    </r>
  </si>
  <si>
    <t>แบบรายงานพิสูจน์ยอดเงินสะสมที่สามารถนำไปใช้ได้ตามรายงานทางการเงิน</t>
  </si>
  <si>
    <t>แบบรายงานพิสูจน์ยอดเงินสะสมที่สามารถนำไปใช้ได้ตามรายงานทางการเงิน (ระหว่างปี)</t>
  </si>
  <si>
    <t>ณ วันที่   30  กันยายน 2566</t>
  </si>
  <si>
    <t>เงินสะสมตามบัญชีเงินฝากธนาคารที่นำไปใช้ได้ ณ วันที่ 30 กันยายน 2566</t>
  </si>
  <si>
    <t>คงเหลือเงินสะสมตามบัญชีเงินฝากธนาคารที่นำไปใช้ได้ ณ วันที่ 30 กันยายน 2566</t>
  </si>
  <si>
    <t>ณ วันที่ 30 กันยายน 2566</t>
  </si>
  <si>
    <t>หนี้สิน ณ วันที่ 30 กันยายน 2566</t>
  </si>
  <si>
    <t>เงินทุนสำรองเงินสะสม ณ วันที่ 30 กันยายน 2566</t>
  </si>
  <si>
    <t>คงเหลือเงินสะสมตามบัญชีเงินฝากธนาคาร ณ วันที่ 30 กันยายน 2566</t>
  </si>
  <si>
    <t>คงเหลือเงินทุนสำรองเงินสะสม ณ วันที่ 30 กันยายน 2566</t>
  </si>
  <si>
    <t>เงินทุนสำรองเงินสะสมที่นำไปใช้ได้ ณ วันที่ 30 กันยายน 2566</t>
  </si>
  <si>
    <t>(........................................................)</t>
  </si>
  <si>
    <t xml:space="preserve"> (...........................................................)</t>
  </si>
  <si>
    <t xml:space="preserve">หนี้สินเท่ากับ หมวดหนี้สินยอดยกไปในกระดาษทำการปีเก่าหลังปิดบัญชีขั้นต้น หัก ค่าใช้จ่ายค้างจ่ายที่ใช้งบปี67 ในการเบิกที่ยังไม่ตั้งหนี้ หัก รายได้รอการรับรู้ เงินกู้ระยะสั้นระยะยาว </t>
  </si>
  <si>
    <t>เงินทุนสำรองเงินสะสม เท่ากับยอดรวมปิดบัญชีรายได้ค่าใช้จ่าย ณ 30 ก.ย.66</t>
  </si>
  <si>
    <t>รายการกันเงิน หัก ค่าใช้ค้างจ่ายของปี 66 ที่ยังไม่ได้ตั้งหนี้</t>
  </si>
  <si>
    <t>ถอนคืนเงินรายรับข้ามปีงบประมาณ</t>
  </si>
  <si>
    <t>เงินทุนสำรองเงินสะสมที่ได้รับอนุมัติแล้ว ทั้งที่ไม่ได้ก่อหนี้ผูกพันและที่ก่อหนี้ผูกพันแล้ว</t>
  </si>
  <si>
    <t>แต่ยังไม่ได้บันทึกบัญชีเป็นหนี้สิน ณ วันที่ 30 กันยายน 2566</t>
  </si>
  <si>
    <t>เงินทุนสำรองที่ได้รับอนุมัติแล้วในปีปัจจุบัน</t>
  </si>
  <si>
    <t>เงินทุนสำรองเงินสะสมที่เหลือจาการอนุมัติหลังจากก่อหนี้ผูกพันแล้ว</t>
  </si>
  <si>
    <t>(1) หมายถึง เงินสะสมตามบัญชีเงินฝากธนาคารที่นำไปใช้ได้ ณ วันที่ 30 กันยายน 2566</t>
  </si>
  <si>
    <t>ตำแหน่ง</t>
  </si>
  <si>
    <t>.........................................................................</t>
  </si>
  <si>
    <t>.....................................................................</t>
  </si>
  <si>
    <t>กันสาธารณภัย 15%ของข้อบัญญัติงปม.รายจ่ายประจำปี 2567</t>
  </si>
  <si>
    <t>ณ วันที่ 30 กันยายน 2567</t>
  </si>
  <si>
    <t>คงเหลือเงินสะสมตามบัญชีเงินฝากธนาคาร ณ วันที่ 30 กันยายน 2567</t>
  </si>
  <si>
    <t>และที่ก่อหนี้ผูกพันแล้ว แต่ยังไม่ได้บันทึกบัญชีเป็นหนี้สิน***</t>
  </si>
  <si>
    <t>คงเหลือเงินสะสมตามบัญชีเงินฝากธนาคารที่นำไปใช้ได้ ณ วันที่ 30 กันยายน 2567</t>
  </si>
  <si>
    <t>5. ส่วนของเงินกู้ระยะยาวที่ถึงกำหนดชำระภายใน 1 ปี</t>
  </si>
  <si>
    <t>6. เงินกู้-ระยะยาว</t>
  </si>
  <si>
    <t>7. ค่าใช้จ่ายค้างจ่ายที่ใช้งบประมาณปีถัดไปในการชำระหนี้ เช่น ค่าไฟฟ้า ค่าน้ำประปา ค่าโทรศัพท์ เดือน ส.ค. - ก.ย. เป็นต้น</t>
  </si>
  <si>
    <t>8. หนี้สินที่ตั้งหนี้จากแหล่งเงินอุดหนุนระบุวัตถุประสงค์/เฉพาะกิจและยังไม่ได้รับเงินอุดหนุนในปีที่ตั้งหนี้</t>
  </si>
  <si>
    <t>9. หนี้สินที่ตั้งหนี้จากแหล่งเงินกู้และยังไม่ได้รับเงินกู้ในปีที่ตั้งหนี้</t>
  </si>
  <si>
    <t>***รายการกันเงินและขยายเวลาเบิกจ่ายเงิน เฉพาะแหล่งเงินงบประมาณ</t>
  </si>
  <si>
    <t>การบันทึกบัญชีเป็นหนี้สิน หมายถึง การรับรุ้ภาระหนี้สิน เช่น การตั้งหนี้ การตั้งค่าใช้จ่ายค้างจ่าย เป็นต้น</t>
  </si>
  <si>
    <t>***หมายความรวมถึงเงินทุนสำรองเงินสะสมที่ได้รับอนุมัติให้จ่ายก่อนระเบียบกระทรวงมหาดไทยว่าด้วยการรับเงิน</t>
  </si>
  <si>
    <t>การเบิกจ่ายเงิน การฝากเงิน การเก็บรักษาเงิน และการตรวจเงินขององค์กรปกครองส่วนท้องถิ่นพ.ศ.2566 มีผลบังคับใช้</t>
  </si>
  <si>
    <t>รายการกันเงินกรณีไม่ก่อหนี้และก่อหนี้ e-LAAS</t>
  </si>
  <si>
    <t xml:space="preserve"> (...............................................)</t>
  </si>
  <si>
    <t>การคิดหนี้สิน(กรอกข้อมูล)</t>
  </si>
  <si>
    <t>หัก รายได้ตามสัญญาเช่าการเงินรอการรับรู้-ระยะสั้น</t>
  </si>
  <si>
    <t xml:space="preserve">     รายได้รอการรับรู้-ระยะสั้น</t>
  </si>
  <si>
    <t xml:space="preserve">     รายได้รอการรับรู้-ระยะยาว</t>
  </si>
  <si>
    <t xml:space="preserve">     เงินกู้-ระยะสั้น</t>
  </si>
  <si>
    <t xml:space="preserve">     ส่วนของเงินกู้ระยะยาวที่ถึงกำหนดชำระภายใน 1 ปี</t>
  </si>
  <si>
    <t xml:space="preserve">     เงินกู้-ระยะยาว</t>
  </si>
  <si>
    <t>บัญชีหมวดหนี้สินในงบสิ้นปี 1-9(กระดาษทำการปีเก่า)</t>
  </si>
  <si>
    <t xml:space="preserve">    หนี้สินที่ตั้งหนี้จากแหล่งเงินอุดหนุนรบุวัตถุประสงค์และยังไม่ได้รับเงินอุดหนุนในปีที่ตั้งหนี้</t>
  </si>
  <si>
    <t xml:space="preserve">   หนี้สินที่ตั้งหนี้จากแหล่งเงินกู้และยังไม่ได้รบเงินในปีที่ตั้งหนี้</t>
  </si>
  <si>
    <t>รวมหนี้สิน (1-9)</t>
  </si>
  <si>
    <t>-</t>
  </si>
  <si>
    <t>คงหลือหนี้สิน ณ 30 กันยายน 2566</t>
  </si>
  <si>
    <t>การคิดรายการกันเงินและขยายเวลาเบิกจ่ายเงินที่ไม่ได้ก่อหนี้ผูกพันและที่ก่อนหนี้</t>
  </si>
  <si>
    <t>ผูกพันแล้วแต่ยังไม่ได้บันทึกหนี้สิน**</t>
  </si>
  <si>
    <t>หัก รายการกันเงินและขยายเวลาเบิกจ่ายเงินเฉพาะแหล่งงบประมาณ</t>
  </si>
  <si>
    <t xml:space="preserve">    การบันทึกบัญชีหนี้สิน หมายถึง การรับรู้ภาระหนี้สิน เช่นการตั้งหนี้ การตั้งค่าใช้ค้างจ่าย เป็นต้น</t>
  </si>
  <si>
    <t>รวม</t>
  </si>
  <si>
    <r>
      <t xml:space="preserve">   ค่าจ้างเหมาบริการบุคคลภายนอก(งวดเดือนก.ย.ที่ตั้งคชจ.ค้างจ่าย</t>
    </r>
    <r>
      <rPr>
        <sz val="16"/>
        <color rgb="FFFF0000"/>
        <rFont val="TH SarabunIT๙"/>
        <family val="2"/>
      </rPr>
      <t>เบิกงบปี 66)</t>
    </r>
  </si>
  <si>
    <t xml:space="preserve">      (ค่าไฟฟ้า เดือนกันยายน 2566 ค่าสาธารณูปโภคค้างจ่ายเบิกงบปี 67)</t>
  </si>
  <si>
    <t>รวมรายการกันเงินนำไปกรอกข้อมูลณ 30 ก.ย.66</t>
  </si>
  <si>
    <t>รายการหัก</t>
  </si>
  <si>
    <t>จำนวนเดือนที่หัก สำรอง</t>
  </si>
  <si>
    <t xml:space="preserve">คงเหลือเงินสะสมตามบัญชีเงินฝากธนาคารที่นำไปใช้ได้ ณ วันที่  </t>
  </si>
  <si>
    <t>คงหลือหนี้สิน ณ 30 กันยายน 2567</t>
  </si>
  <si>
    <t>ตามงบสิ้นปี 30 ก.ย.67</t>
  </si>
  <si>
    <t>รวมรายการกันเงินนำไปกรอกข้อมูลณ 30 ก.ย.67</t>
  </si>
  <si>
    <t xml:space="preserve">เงินเดือนฝ่ายประจำ เดือน </t>
  </si>
  <si>
    <t>เงินเดือนฝ่ายการเมือง เดือน</t>
  </si>
  <si>
    <t xml:space="preserve">กันสาธารณภัย 15%ของข้อบัญญัติงปม.รายจ่ายประจำปี </t>
  </si>
  <si>
    <t xml:space="preserve">      (ค่าไฟฟ้า เดือนกันยายน 2567 ค่าสาธารณูปโภคค้างจ่ายเบิกงบปี 68)</t>
  </si>
  <si>
    <t>https://drive.google.com/file/d/1yH0a4dELVd6laHZEmsfYbYyVbM4qBGHe/view?usp=sharing</t>
  </si>
  <si>
    <t>คลิปสอนแนวทางการพิสูจน์เงินสะสม</t>
  </si>
  <si>
    <t>https://youtu.be/WWYE50qlCDc</t>
  </si>
  <si>
    <t>การคิดหนี้สิน(อปท.กรอกข้อมูล)</t>
  </si>
  <si>
    <t>5. ส่วนของเงินกู้ระยะยาวทึ่ถึงกำหนดชำระภายใน 1 ปี</t>
  </si>
  <si>
    <t>6. เงินกู้ - ระยะยาว</t>
  </si>
  <si>
    <t>8. หนี้สินที่ตั้งหนี้จากแหล่งเงินอุดหนุนรบุวัตถุประสงค์และยังไม่ได้รับเงินอุดหนุนในปีที่ตั้งหนี้</t>
  </si>
  <si>
    <t>9.  หนี้สินที่ตั้งหนี้จากแหล่งเงินกู้และยังไม่ได้รบเงินในปีที่ตั้งหนี้</t>
  </si>
  <si>
    <t xml:space="preserve">         ผู้อำนวยการกองคลัง</t>
  </si>
  <si>
    <t>หัก 1.รายได้ตามสัญญาเช่าการเงินรอการรับรู้-ระยะสั้น</t>
  </si>
  <si>
    <t xml:space="preserve">     2.รายได้รอการรับรู้-ระยะสั้น</t>
  </si>
  <si>
    <t xml:space="preserve">     3. รายได้รอการรับรู้-ระยะยาว</t>
  </si>
  <si>
    <t xml:space="preserve">     4. เงินกู้-ระยะสั้น</t>
  </si>
  <si>
    <t xml:space="preserve">     5. ส่วนของเงินกู้ระยะยาวที่ถึงกำหนดชำระภายใน 1 ปี</t>
  </si>
  <si>
    <t xml:space="preserve">     6. เงินกู้-ระยะยาว</t>
  </si>
  <si>
    <t xml:space="preserve">      7. ค่าใช้จ่ายค้างจ่ายที่ใช้งบประมาณถัดไปในการชำระหนี้ เช่น ค่าไฟฟ้า ค่าน้ำประปา ค่าโทรศัพท์ ) เดือน ส.ค. -ก.ย. เป็นต้น</t>
  </si>
  <si>
    <t xml:space="preserve">    8. หนี้สินที่ตั้งหนี้จากแหล่งเงินอุดหนุนรบุวัตถุประสงค์และยังไม่ได้รับเงินอุดหนุนในปีที่ตั้งหนี้</t>
  </si>
  <si>
    <t xml:space="preserve">   9. หนี้สินที่ตั้งหนี้จากแหล่งเงินกู้และยังไม่ได้รบเงินในปีที่ตั้งหนี้</t>
  </si>
  <si>
    <t>หัก **รายการกันเงินและขยายเวลาเบิกจ่ายเงินเฉพาะแหล่งงบประมาณ</t>
  </si>
  <si>
    <t>เงินสมทบกองทุนส่งเสริมกิจการขององค์กรปกครองส่วนท้องถิ่น*</t>
  </si>
  <si>
    <t>สำรองตามระเบียบ</t>
  </si>
  <si>
    <t xml:space="preserve">      2. ร้อยละ 15 ของงบประมาณรายจ่ายประจำปี</t>
  </si>
  <si>
    <t xml:space="preserve">      3. เงินสะสมคงเหลือขั้นต่ำตามระเบียบ</t>
  </si>
  <si>
    <t xml:space="preserve">      1. ค่าใช้จ่ายด้านบุคลากรไม่น้อยกว่า 3 เดือน</t>
  </si>
  <si>
    <t>คงเหลือเงินสะสมตามบัญชีเงินฝากธนาคารที่นำไปใช้ได้หลังหักเงินสมทบกองทุนฯ</t>
  </si>
  <si>
    <t>สำรองตามระเบียบฯ และเงินสะสมคงเหลือขั้นต่ำตามระเบียบฯ</t>
  </si>
  <si>
    <t xml:space="preserve">  *หมายถึง เงินทุนสมทบเงินทุนส่งเสริมกิจการองค์กรบริหารส่วนจังหวัดหรือเงินสมทบเงินทุนส่งเสริมกิจการเทศบาลที่นำส่งประจำปี 2566</t>
  </si>
  <si>
    <t>กรอกจำนวนเงิน</t>
  </si>
  <si>
    <t>รวมการคำนวณสำรองตามระเบียบฯตามข้อ 97(3)</t>
  </si>
  <si>
    <t>หนี้สิน ณ วันที่ 30 กันยายน 2567*</t>
  </si>
  <si>
    <t xml:space="preserve">เงินทุนสมทบกสท./กสจ. ประจำปี </t>
  </si>
  <si>
    <t>(....................................................................)</t>
  </si>
  <si>
    <t>(..........................................................)</t>
  </si>
  <si>
    <t>http://km.laas.go.th/laaskm2020/index.php/2009-01-19-06-49-20-1/1777-0808-4-4570-7-2566/file</t>
  </si>
  <si>
    <t>อปท.กรอกตามตารางการคำนวณสำรองตามระเบียบฯตามข้อ 97(3)</t>
  </si>
  <si>
    <t xml:space="preserve">  *หมายถึง เงินทุนสมทบเงินทุนส่งเสริมกิจการองค์กรบริหารส่วนจังหวัดหรือเงินสมทบเงินทุนส่งเสริมกิจการเทศบาลที่นำส่งประจำปี 25XX</t>
  </si>
  <si>
    <t>เงินทุนสมทบกสท./กสจ./ก.ส.ต. ประจำปี 2566</t>
  </si>
  <si>
    <t>https://ratchakitcha.soc.go.th/documents/12542.pdf</t>
  </si>
  <si>
    <t>ระเบียบกระทรวงมหาดไทยว่าด้วยเงินทุนส่งเสริมกิจการองค์การบริหารส่วนตำบลพ.ศ.2566</t>
  </si>
  <si>
    <t>ดาวโหลดหนังสือ ที่ มท 0808.4/ว 4570 ลว. 7 พฤศจิกายน 2566 (ปรับปรุงล่าสุด 22/11/66)</t>
  </si>
  <si>
    <t>พัฒนาโดย</t>
  </si>
  <si>
    <t xml:space="preserve">นางสาวญาณิศา ปะตุกา </t>
  </si>
  <si>
    <t>ตำแหน่ง นักวิชาการเงินและบัญชีชำนาญการพิเศษ</t>
  </si>
  <si>
    <t>สังกัด องค์การบริหารส่วนตำบลอ่าวลึกน้อย อำเภออ่าวลึก จังหวัดกระบี่</t>
  </si>
  <si>
    <t>วิทยากร ม.บูรพา</t>
  </si>
  <si>
    <t>.</t>
  </si>
  <si>
    <t>กรอกข้อมูลรายการยกเว้น</t>
  </si>
  <si>
    <t>ตามงบสิ้นปี 30 ก.ย.66 กรอกช่องP6</t>
  </si>
  <si>
    <t>เงินทุนสำรองเงินสะสมที่เหลือจาการอนุมัติหลังจากก่อหนี้ผูกพันแล้ว**</t>
  </si>
  <si>
    <t>**หมายความรวมถึงเงินทุนสำรองเงินสะสมที่ได้รับอนุมัติให้จ่ายก่อนระเบียบกระทรวงมหาดไทยว่าด้วยการรับเงิน</t>
  </si>
  <si>
    <t>การเบิกจ่ายเงิน การฝากเงิน การเก็บรักษาเงิน และการตรวจเงินขององค์กรปกครองส่วนท้องถิ่นพ.ศ. 2566 มีผลบังคับใช้</t>
  </si>
  <si>
    <t>เงินสะสมตามบัญชีเงินฝากธนาคารที่นำไปใช้ได้ ณ วันที่ 30 กันยายน 2567</t>
  </si>
  <si>
    <t>องค์การบริหารส่วนจังหวัดชลบุรี</t>
  </si>
  <si>
    <t>ณ วันที่  30 กันยายน  2567</t>
  </si>
  <si>
    <t>ณ วันที่  31  มีนาคม  2568</t>
  </si>
  <si>
    <t xml:space="preserve">     ค่าใช้จ่ายค้างจ่ายที่ใช้งบประมาณถัดไปในการชำระหนี้ เช่น ค่าไฟฟ้า ค่าน้ำประปา ค่าโทรศัพท์ ) เดือน ส.ค. - ก.ย. เป็นต้น</t>
  </si>
  <si>
    <t xml:space="preserve"> ค่าใช้จ่ายค้างจ่ายงบปีที่กันเงิน (2567)</t>
  </si>
  <si>
    <t xml:space="preserve">   ค่าจ้างเหมาบริการบุคคลภายนอก(งวดเดือนก.ย.ที่ตั้งคชจ.ค้างจ่ายเบิกงบปี 67)</t>
  </si>
  <si>
    <t>เจ้าพนักงานการเงินและบัญชีปฏิบัติงาน</t>
  </si>
  <si>
    <t xml:space="preserve">      (นางสาวชานิภา  อมรรัตน์)</t>
  </si>
  <si>
    <t xml:space="preserve"> (นางสาวสุภาวดี  อุดมเดชดิษยา)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</si>
</sst>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#,##0.00;[Red]#,##0.00"/>
    <numFmt numFmtId="165" formatCode="[$-101041E]d\ mmmm\ yyyy;@"/>
  </numFmts>
  <fonts count="27" x14ac:knownFonts="1">
    <font>
      <sz val="16"/>
      <color theme="1"/>
      <name val="TH SarabunPSK"/>
      <family val="2"/>
      <charset val="222"/>
    </font>
    <font>
      <sz val="16"/>
      <color theme="1"/>
      <name val="TH SarabunPSK"/>
      <family val="2"/>
      <charset val="222"/>
    </font>
    <font>
      <sz val="16"/>
      <color theme="1"/>
      <name val="TH SarabunIT๙"/>
      <family val="2"/>
    </font>
    <font>
      <b/>
      <sz val="16"/>
      <color theme="1"/>
      <name val="TH SarabunIT๙"/>
      <family val="2"/>
    </font>
    <font>
      <sz val="14"/>
      <color theme="1"/>
      <name val="TH SarabunIT๙"/>
      <family val="2"/>
    </font>
    <font>
      <u val="singleAccounting"/>
      <sz val="14"/>
      <color theme="1"/>
      <name val="TH SarabunIT๙"/>
      <family val="2"/>
    </font>
    <font>
      <b/>
      <sz val="14"/>
      <color theme="1"/>
      <name val="TH SarabunIT๙"/>
      <family val="2"/>
    </font>
    <font>
      <sz val="16"/>
      <name val="TH SarabunIT๙"/>
      <family val="2"/>
    </font>
    <font>
      <b/>
      <sz val="16"/>
      <name val="TH SarabunIT๙"/>
      <family val="2"/>
    </font>
    <font>
      <sz val="14"/>
      <name val="TH SarabunIT๙"/>
      <family val="2"/>
    </font>
    <font>
      <u val="singleAccounting"/>
      <sz val="14"/>
      <name val="TH SarabunIT๙"/>
      <family val="2"/>
    </font>
    <font>
      <b/>
      <sz val="14"/>
      <name val="TH SarabunIT๙"/>
      <family val="2"/>
    </font>
    <font>
      <sz val="13"/>
      <name val="TH SarabunIT๙"/>
      <family val="2"/>
    </font>
    <font>
      <b/>
      <sz val="14"/>
      <color rgb="FFFF0000"/>
      <name val="TH SarabunIT๙"/>
      <family val="2"/>
    </font>
    <font>
      <sz val="10"/>
      <name val="Arial"/>
      <family val="2"/>
    </font>
    <font>
      <sz val="16"/>
      <color rgb="FFFF0000"/>
      <name val="TH SarabunIT๙"/>
      <family val="2"/>
    </font>
    <font>
      <sz val="8"/>
      <name val="TH SarabunPSK"/>
      <family val="2"/>
      <charset val="222"/>
    </font>
    <font>
      <u/>
      <sz val="16"/>
      <color theme="10"/>
      <name val="TH SarabunPSK"/>
      <family val="2"/>
      <charset val="222"/>
    </font>
    <font>
      <b/>
      <sz val="16"/>
      <color theme="1"/>
      <name val="TH SarabunPSK"/>
      <family val="2"/>
    </font>
    <font>
      <b/>
      <sz val="20"/>
      <color theme="1"/>
      <name val="TH SarabunPSK"/>
      <family val="2"/>
    </font>
    <font>
      <sz val="13"/>
      <color rgb="FFFF0000"/>
      <name val="TH SarabunIT๙"/>
      <family val="2"/>
    </font>
    <font>
      <b/>
      <sz val="16"/>
      <color rgb="FFFF0000"/>
      <name val="TH SarabunPSK"/>
      <family val="2"/>
    </font>
    <font>
      <b/>
      <i/>
      <sz val="18"/>
      <color rgb="FF7030A0"/>
      <name val="TH SarabunPSK"/>
      <family val="2"/>
    </font>
    <font>
      <sz val="18"/>
      <name val="TH SarabunPSK"/>
      <family val="2"/>
    </font>
    <font>
      <b/>
      <sz val="18"/>
      <color rgb="FF00B050"/>
      <name val="TH SarabunPSK"/>
      <family val="2"/>
    </font>
    <font>
      <b/>
      <sz val="18"/>
      <color theme="1"/>
      <name val="TH SarabunPSK"/>
      <family val="2"/>
    </font>
    <font>
      <b/>
      <i/>
      <sz val="16"/>
      <color rgb="FF7030A0"/>
      <name val="TH SarabunPSK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4" fillId="0" borderId="0"/>
    <xf numFmtId="0" fontId="17" fillId="0" borderId="0" applyNumberFormat="0" applyFill="0" applyBorder="0" applyAlignment="0" applyProtection="0"/>
  </cellStyleXfs>
  <cellXfs count="142">
    <xf numFmtId="0" fontId="0" fillId="0" borderId="0" xfId="0"/>
    <xf numFmtId="0" fontId="2" fillId="0" borderId="0" xfId="0" applyFont="1"/>
    <xf numFmtId="43" fontId="2" fillId="0" borderId="0" xfId="1" applyFont="1"/>
    <xf numFmtId="43" fontId="2" fillId="0" borderId="1" xfId="1" applyFont="1" applyBorder="1"/>
    <xf numFmtId="43" fontId="2" fillId="0" borderId="0" xfId="1" applyFont="1" applyBorder="1"/>
    <xf numFmtId="43" fontId="2" fillId="0" borderId="2" xfId="1" applyFont="1" applyBorder="1"/>
    <xf numFmtId="49" fontId="2" fillId="0" borderId="0" xfId="0" applyNumberFormat="1" applyFont="1"/>
    <xf numFmtId="0" fontId="4" fillId="0" borderId="0" xfId="0" applyFont="1"/>
    <xf numFmtId="43" fontId="4" fillId="0" borderId="0" xfId="1" applyFont="1"/>
    <xf numFmtId="43" fontId="4" fillId="0" borderId="1" xfId="1" applyFont="1" applyBorder="1"/>
    <xf numFmtId="43" fontId="5" fillId="0" borderId="0" xfId="1" applyFont="1"/>
    <xf numFmtId="43" fontId="4" fillId="0" borderId="0" xfId="1" applyFont="1" applyBorder="1"/>
    <xf numFmtId="43" fontId="4" fillId="0" borderId="2" xfId="1" applyFont="1" applyBorder="1"/>
    <xf numFmtId="0" fontId="6" fillId="0" borderId="0" xfId="0" applyFont="1"/>
    <xf numFmtId="0" fontId="6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43" fontId="4" fillId="0" borderId="3" xfId="1" applyFont="1" applyBorder="1"/>
    <xf numFmtId="0" fontId="3" fillId="0" borderId="0" xfId="0" applyFont="1" applyAlignment="1">
      <alignment horizontal="left"/>
    </xf>
    <xf numFmtId="43" fontId="7" fillId="0" borderId="0" xfId="1" applyFont="1"/>
    <xf numFmtId="0" fontId="8" fillId="0" borderId="0" xfId="0" applyFont="1" applyAlignment="1">
      <alignment horizontal="right"/>
    </xf>
    <xf numFmtId="43" fontId="9" fillId="0" borderId="0" xfId="1" applyFont="1"/>
    <xf numFmtId="43" fontId="9" fillId="0" borderId="2" xfId="1" applyFont="1" applyBorder="1"/>
    <xf numFmtId="43" fontId="7" fillId="0" borderId="0" xfId="1" applyFont="1" applyBorder="1"/>
    <xf numFmtId="0" fontId="7" fillId="0" borderId="0" xfId="0" applyFont="1" applyAlignment="1">
      <alignment horizontal="right"/>
    </xf>
    <xf numFmtId="0" fontId="7" fillId="0" borderId="0" xfId="0" applyFont="1"/>
    <xf numFmtId="0" fontId="9" fillId="0" borderId="0" xfId="0" applyFont="1"/>
    <xf numFmtId="0" fontId="11" fillId="0" borderId="0" xfId="0" applyFont="1" applyAlignment="1">
      <alignment horizontal="right"/>
    </xf>
    <xf numFmtId="49" fontId="7" fillId="0" borderId="0" xfId="0" applyNumberFormat="1" applyFont="1"/>
    <xf numFmtId="0" fontId="11" fillId="0" borderId="0" xfId="0" applyFont="1"/>
    <xf numFmtId="0" fontId="12" fillId="0" borderId="0" xfId="0" applyFont="1"/>
    <xf numFmtId="43" fontId="12" fillId="0" borderId="0" xfId="1" applyFont="1"/>
    <xf numFmtId="0" fontId="8" fillId="0" borderId="0" xfId="0" applyFont="1"/>
    <xf numFmtId="43" fontId="8" fillId="0" borderId="2" xfId="1" applyFont="1" applyBorder="1"/>
    <xf numFmtId="0" fontId="9" fillId="0" borderId="0" xfId="0" applyFont="1" applyAlignment="1">
      <alignment horizontal="left"/>
    </xf>
    <xf numFmtId="164" fontId="9" fillId="0" borderId="0" xfId="1" applyNumberFormat="1" applyFont="1" applyFill="1"/>
    <xf numFmtId="43" fontId="9" fillId="0" borderId="0" xfId="1" applyFont="1" applyFill="1"/>
    <xf numFmtId="43" fontId="9" fillId="0" borderId="1" xfId="1" applyFont="1" applyFill="1" applyBorder="1"/>
    <xf numFmtId="43" fontId="10" fillId="0" borderId="0" xfId="1" applyFont="1" applyFill="1"/>
    <xf numFmtId="43" fontId="9" fillId="0" borderId="0" xfId="1" applyFont="1" applyFill="1" applyBorder="1"/>
    <xf numFmtId="43" fontId="7" fillId="0" borderId="0" xfId="1" applyFont="1" applyFill="1"/>
    <xf numFmtId="43" fontId="7" fillId="0" borderId="1" xfId="1" applyFont="1" applyFill="1" applyBorder="1"/>
    <xf numFmtId="43" fontId="4" fillId="0" borderId="0" xfId="1" applyFont="1" applyFill="1"/>
    <xf numFmtId="43" fontId="4" fillId="0" borderId="0" xfId="1" applyFont="1" applyFill="1" applyBorder="1"/>
    <xf numFmtId="43" fontId="5" fillId="0" borderId="0" xfId="1" applyFont="1" applyFill="1"/>
    <xf numFmtId="43" fontId="7" fillId="0" borderId="0" xfId="1" applyFont="1" applyFill="1" applyBorder="1"/>
    <xf numFmtId="43" fontId="9" fillId="0" borderId="2" xfId="1" applyFont="1" applyFill="1" applyBorder="1"/>
    <xf numFmtId="43" fontId="7" fillId="0" borderId="4" xfId="1" applyFont="1" applyBorder="1"/>
    <xf numFmtId="43" fontId="7" fillId="0" borderId="4" xfId="1" applyFont="1" applyBorder="1" applyAlignment="1">
      <alignment shrinkToFit="1"/>
    </xf>
    <xf numFmtId="0" fontId="7" fillId="0" borderId="4" xfId="1" applyNumberFormat="1" applyFont="1" applyBorder="1" applyAlignment="1">
      <alignment horizontal="center"/>
    </xf>
    <xf numFmtId="43" fontId="8" fillId="4" borderId="4" xfId="1" applyFont="1" applyFill="1" applyBorder="1" applyAlignment="1">
      <alignment horizontal="center"/>
    </xf>
    <xf numFmtId="43" fontId="8" fillId="2" borderId="0" xfId="1" applyFont="1" applyFill="1" applyBorder="1"/>
    <xf numFmtId="43" fontId="15" fillId="0" borderId="0" xfId="1" applyFont="1" applyBorder="1"/>
    <xf numFmtId="43" fontId="11" fillId="0" borderId="0" xfId="1" applyFont="1" applyFill="1"/>
    <xf numFmtId="0" fontId="17" fillId="0" borderId="0" xfId="3"/>
    <xf numFmtId="0" fontId="18" fillId="0" borderId="0" xfId="0" applyFont="1"/>
    <xf numFmtId="0" fontId="19" fillId="0" borderId="0" xfId="0" applyFont="1"/>
    <xf numFmtId="43" fontId="8" fillId="0" borderId="0" xfId="1" applyFont="1"/>
    <xf numFmtId="165" fontId="13" fillId="0" borderId="0" xfId="0" applyNumberFormat="1" applyFont="1"/>
    <xf numFmtId="43" fontId="8" fillId="0" borderId="0" xfId="1" applyFont="1" applyFill="1" applyBorder="1"/>
    <xf numFmtId="0" fontId="12" fillId="0" borderId="4" xfId="0" applyFont="1" applyBorder="1" applyAlignment="1">
      <alignment shrinkToFit="1"/>
    </xf>
    <xf numFmtId="0" fontId="9" fillId="0" borderId="4" xfId="0" applyFont="1" applyBorder="1"/>
    <xf numFmtId="9" fontId="7" fillId="0" borderId="4" xfId="1" applyNumberFormat="1" applyFont="1" applyBorder="1" applyAlignment="1">
      <alignment horizontal="center"/>
    </xf>
    <xf numFmtId="43" fontId="7" fillId="0" borderId="5" xfId="1" applyFont="1" applyBorder="1"/>
    <xf numFmtId="43" fontId="8" fillId="0" borderId="4" xfId="1" applyFont="1" applyBorder="1"/>
    <xf numFmtId="43" fontId="9" fillId="0" borderId="0" xfId="1" applyFont="1" applyBorder="1"/>
    <xf numFmtId="0" fontId="8" fillId="2" borderId="0" xfId="0" applyFont="1" applyFill="1"/>
    <xf numFmtId="43" fontId="8" fillId="4" borderId="0" xfId="1" applyFont="1" applyFill="1" applyBorder="1" applyAlignment="1">
      <alignment horizontal="center"/>
    </xf>
    <xf numFmtId="43" fontId="7" fillId="0" borderId="0" xfId="1" applyFont="1" applyBorder="1" applyAlignment="1">
      <alignment shrinkToFit="1"/>
    </xf>
    <xf numFmtId="0" fontId="7" fillId="0" borderId="0" xfId="1" applyNumberFormat="1" applyFont="1" applyBorder="1" applyAlignment="1">
      <alignment horizontal="center"/>
    </xf>
    <xf numFmtId="43" fontId="9" fillId="0" borderId="0" xfId="1" applyFont="1" applyBorder="1" applyProtection="1">
      <protection locked="0"/>
    </xf>
    <xf numFmtId="43" fontId="12" fillId="0" borderId="0" xfId="1" applyFont="1" applyBorder="1"/>
    <xf numFmtId="43" fontId="8" fillId="0" borderId="0" xfId="1" applyFont="1" applyFill="1" applyBorder="1" applyAlignment="1">
      <alignment horizontal="center"/>
    </xf>
    <xf numFmtId="43" fontId="7" fillId="0" borderId="0" xfId="1" applyFont="1" applyFill="1" applyBorder="1" applyAlignment="1">
      <alignment shrinkToFit="1"/>
    </xf>
    <xf numFmtId="0" fontId="7" fillId="0" borderId="0" xfId="1" applyNumberFormat="1" applyFont="1" applyFill="1" applyBorder="1" applyAlignment="1">
      <alignment horizontal="center"/>
    </xf>
    <xf numFmtId="0" fontId="21" fillId="0" borderId="0" xfId="0" applyFont="1"/>
    <xf numFmtId="0" fontId="22" fillId="0" borderId="0" xfId="0" applyFont="1"/>
    <xf numFmtId="0" fontId="23" fillId="0" borderId="0" xfId="0" applyFont="1"/>
    <xf numFmtId="0" fontId="24" fillId="0" borderId="0" xfId="0" applyFont="1"/>
    <xf numFmtId="0" fontId="25" fillId="0" borderId="0" xfId="0" applyFont="1"/>
    <xf numFmtId="0" fontId="26" fillId="0" borderId="0" xfId="0" applyFont="1"/>
    <xf numFmtId="0" fontId="7" fillId="0" borderId="4" xfId="0" applyFont="1" applyBorder="1"/>
    <xf numFmtId="43" fontId="7" fillId="3" borderId="4" xfId="1" applyFont="1" applyFill="1" applyBorder="1"/>
    <xf numFmtId="0" fontId="7" fillId="0" borderId="4" xfId="0" applyFont="1" applyBorder="1" applyAlignment="1">
      <alignment horizontal="center"/>
    </xf>
    <xf numFmtId="49" fontId="7" fillId="0" borderId="4" xfId="0" applyNumberFormat="1" applyFont="1" applyBorder="1" applyAlignment="1">
      <alignment horizontal="left" shrinkToFit="1"/>
    </xf>
    <xf numFmtId="0" fontId="15" fillId="0" borderId="4" xfId="0" applyFont="1" applyBorder="1"/>
    <xf numFmtId="0" fontId="7" fillId="0" borderId="4" xfId="0" applyFont="1" applyBorder="1" applyAlignment="1">
      <alignment shrinkToFit="1"/>
    </xf>
    <xf numFmtId="0" fontId="8" fillId="0" borderId="4" xfId="0" applyFont="1" applyBorder="1"/>
    <xf numFmtId="0" fontId="8" fillId="5" borderId="4" xfId="0" applyFont="1" applyFill="1" applyBorder="1" applyAlignment="1">
      <alignment horizontal="center"/>
    </xf>
    <xf numFmtId="43" fontId="7" fillId="5" borderId="4" xfId="1" applyFont="1" applyFill="1" applyBorder="1"/>
    <xf numFmtId="43" fontId="7" fillId="0" borderId="6" xfId="1" applyFont="1" applyBorder="1"/>
    <xf numFmtId="43" fontId="7" fillId="0" borderId="7" xfId="1" applyFont="1" applyBorder="1"/>
    <xf numFmtId="43" fontId="7" fillId="0" borderId="8" xfId="1" applyFont="1" applyBorder="1"/>
    <xf numFmtId="0" fontId="8" fillId="0" borderId="10" xfId="0" applyFont="1" applyBorder="1"/>
    <xf numFmtId="0" fontId="8" fillId="0" borderId="11" xfId="0" applyFont="1" applyBorder="1"/>
    <xf numFmtId="0" fontId="7" fillId="0" borderId="12" xfId="0" applyFont="1" applyBorder="1"/>
    <xf numFmtId="0" fontId="7" fillId="0" borderId="13" xfId="0" applyFont="1" applyBorder="1"/>
    <xf numFmtId="0" fontId="7" fillId="0" borderId="14" xfId="0" applyFont="1" applyBorder="1"/>
    <xf numFmtId="43" fontId="7" fillId="0" borderId="15" xfId="1" applyFont="1" applyBorder="1"/>
    <xf numFmtId="0" fontId="8" fillId="0" borderId="16" xfId="0" applyFont="1" applyBorder="1"/>
    <xf numFmtId="0" fontId="7" fillId="0" borderId="9" xfId="0" applyFont="1" applyBorder="1"/>
    <xf numFmtId="0" fontId="7" fillId="0" borderId="16" xfId="0" applyFont="1" applyBorder="1"/>
    <xf numFmtId="0" fontId="7" fillId="0" borderId="16" xfId="0" applyFont="1" applyBorder="1" applyAlignment="1">
      <alignment shrinkToFit="1"/>
    </xf>
    <xf numFmtId="43" fontId="8" fillId="5" borderId="4" xfId="1" applyFont="1" applyFill="1" applyBorder="1"/>
    <xf numFmtId="0" fontId="7" fillId="0" borderId="5" xfId="0" applyFont="1" applyBorder="1"/>
    <xf numFmtId="0" fontId="8" fillId="6" borderId="4" xfId="0" applyFont="1" applyFill="1" applyBorder="1" applyAlignment="1">
      <alignment horizontal="right"/>
    </xf>
    <xf numFmtId="43" fontId="7" fillId="6" borderId="4" xfId="1" applyFont="1" applyFill="1" applyBorder="1"/>
    <xf numFmtId="0" fontId="7" fillId="2" borderId="4" xfId="0" applyFont="1" applyFill="1" applyBorder="1"/>
    <xf numFmtId="0" fontId="8" fillId="0" borderId="17" xfId="0" applyFont="1" applyBorder="1"/>
    <xf numFmtId="0" fontId="7" fillId="0" borderId="18" xfId="0" applyFont="1" applyBorder="1"/>
    <xf numFmtId="43" fontId="7" fillId="0" borderId="19" xfId="1" applyFont="1" applyBorder="1"/>
    <xf numFmtId="0" fontId="7" fillId="0" borderId="20" xfId="0" applyFont="1" applyBorder="1"/>
    <xf numFmtId="43" fontId="7" fillId="3" borderId="21" xfId="1" applyFont="1" applyFill="1" applyBorder="1"/>
    <xf numFmtId="0" fontId="7" fillId="0" borderId="0" xfId="0" applyFont="1" applyAlignment="1">
      <alignment horizontal="center"/>
    </xf>
    <xf numFmtId="43" fontId="7" fillId="0" borderId="21" xfId="1" applyFont="1" applyBorder="1"/>
    <xf numFmtId="49" fontId="7" fillId="0" borderId="20" xfId="0" applyNumberFormat="1" applyFont="1" applyBorder="1" applyAlignment="1">
      <alignment horizontal="left" shrinkToFit="1"/>
    </xf>
    <xf numFmtId="0" fontId="20" fillId="0" borderId="20" xfId="0" applyFont="1" applyBorder="1"/>
    <xf numFmtId="0" fontId="7" fillId="0" borderId="20" xfId="0" applyFont="1" applyBorder="1" applyAlignment="1">
      <alignment shrinkToFit="1"/>
    </xf>
    <xf numFmtId="0" fontId="8" fillId="0" borderId="20" xfId="0" applyFont="1" applyBorder="1" applyAlignment="1">
      <alignment horizontal="right"/>
    </xf>
    <xf numFmtId="43" fontId="7" fillId="0" borderId="22" xfId="1" applyFont="1" applyBorder="1"/>
    <xf numFmtId="0" fontId="8" fillId="0" borderId="20" xfId="0" applyFont="1" applyBorder="1"/>
    <xf numFmtId="43" fontId="7" fillId="0" borderId="23" xfId="1" applyFont="1" applyBorder="1"/>
    <xf numFmtId="0" fontId="7" fillId="0" borderId="21" xfId="0" applyFont="1" applyBorder="1"/>
    <xf numFmtId="0" fontId="15" fillId="0" borderId="20" xfId="0" applyFont="1" applyBorder="1"/>
    <xf numFmtId="0" fontId="7" fillId="0" borderId="24" xfId="0" applyFont="1" applyBorder="1"/>
    <xf numFmtId="43" fontId="7" fillId="0" borderId="25" xfId="1" applyFont="1" applyBorder="1"/>
    <xf numFmtId="43" fontId="7" fillId="0" borderId="26" xfId="1" applyFont="1" applyBorder="1"/>
    <xf numFmtId="0" fontId="9" fillId="7" borderId="4" xfId="0" applyFont="1" applyFill="1" applyBorder="1"/>
    <xf numFmtId="43" fontId="7" fillId="7" borderId="4" xfId="1" applyFont="1" applyFill="1" applyBorder="1"/>
    <xf numFmtId="9" fontId="7" fillId="7" borderId="4" xfId="1" applyNumberFormat="1" applyFont="1" applyFill="1" applyBorder="1" applyAlignment="1">
      <alignment horizontal="center"/>
    </xf>
    <xf numFmtId="43" fontId="7" fillId="0" borderId="0" xfId="1" applyFont="1" applyBorder="1" applyAlignment="1">
      <alignment horizontal="center"/>
    </xf>
    <xf numFmtId="0" fontId="15" fillId="0" borderId="0" xfId="0" applyFont="1"/>
    <xf numFmtId="43" fontId="2" fillId="8" borderId="0" xfId="1" applyFont="1" applyFill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8" fillId="0" borderId="1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left" shrinkToFit="1"/>
    </xf>
    <xf numFmtId="43" fontId="8" fillId="0" borderId="4" xfId="1" applyFont="1" applyBorder="1" applyAlignment="1">
      <alignment horizontal="right"/>
    </xf>
    <xf numFmtId="0" fontId="13" fillId="0" borderId="1" xfId="0" applyFont="1" applyBorder="1" applyAlignment="1">
      <alignment horizontal="center"/>
    </xf>
    <xf numFmtId="0" fontId="12" fillId="0" borderId="0" xfId="0" applyFont="1" applyAlignment="1">
      <alignment horizontal="left"/>
    </xf>
    <xf numFmtId="165" fontId="11" fillId="0" borderId="0" xfId="0" applyNumberFormat="1" applyFont="1" applyAlignment="1">
      <alignment horizontal="center"/>
    </xf>
  </cellXfs>
  <cellStyles count="4">
    <cellStyle name="Hyperlink" xfId="3" builtinId="8"/>
    <cellStyle name="จุลภาค" xfId="1" builtinId="3"/>
    <cellStyle name="ปกติ" xfId="0" builtinId="0"/>
    <cellStyle name="ปกติ 2" xfId="2" xr:uid="{97520D19-FDA6-4EC1-BD5D-D83DEDBBFD6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.png"/><Relationship Id="rId1" Type="http://schemas.openxmlformats.org/officeDocument/2006/relationships/image" Target="../media/image2.png"/><Relationship Id="rId4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75572</xdr:colOff>
      <xdr:row>8</xdr:row>
      <xdr:rowOff>163704</xdr:rowOff>
    </xdr:from>
    <xdr:to>
      <xdr:col>31</xdr:col>
      <xdr:colOff>237497</xdr:colOff>
      <xdr:row>16</xdr:row>
      <xdr:rowOff>122988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4454E887-006C-4647-8AA3-7B4C7F690F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0924" t="27731" r="23885" b="32306"/>
        <a:stretch/>
      </xdr:blipFill>
      <xdr:spPr bwMode="auto">
        <a:xfrm>
          <a:off x="17251973" y="2278045"/>
          <a:ext cx="4306870" cy="205269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24</xdr:col>
      <xdr:colOff>682660</xdr:colOff>
      <xdr:row>16</xdr:row>
      <xdr:rowOff>172288</xdr:rowOff>
    </xdr:from>
    <xdr:to>
      <xdr:col>31</xdr:col>
      <xdr:colOff>153761</xdr:colOff>
      <xdr:row>26</xdr:row>
      <xdr:rowOff>180160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15EC4B87-DFCD-4947-8A4C-0A9FDDF8F7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6565" t="30286" r="22865" b="13334"/>
        <a:stretch/>
      </xdr:blipFill>
      <xdr:spPr bwMode="auto">
        <a:xfrm>
          <a:off x="17168237" y="4380035"/>
          <a:ext cx="4306870" cy="262463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8</xdr:col>
      <xdr:colOff>76200</xdr:colOff>
      <xdr:row>5</xdr:row>
      <xdr:rowOff>198874</xdr:rowOff>
    </xdr:from>
    <xdr:to>
      <xdr:col>10</xdr:col>
      <xdr:colOff>94203</xdr:colOff>
      <xdr:row>5</xdr:row>
      <xdr:rowOff>219075</xdr:rowOff>
    </xdr:to>
    <xdr:cxnSp macro="">
      <xdr:nvCxnSpPr>
        <xdr:cNvPr id="5" name="ลูกศรเชื่อมต่อแบบตรง 4">
          <a:extLst>
            <a:ext uri="{FF2B5EF4-FFF2-40B4-BE49-F238E27FC236}">
              <a16:creationId xmlns:a16="http://schemas.microsoft.com/office/drawing/2014/main" id="{7AF02E84-CE51-63FF-CBBF-C8AF7F04EF33}"/>
            </a:ext>
          </a:extLst>
        </xdr:cNvPr>
        <xdr:cNvCxnSpPr/>
      </xdr:nvCxnSpPr>
      <xdr:spPr>
        <a:xfrm flipV="1">
          <a:off x="5948205" y="1507253"/>
          <a:ext cx="1399652" cy="20201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115137</xdr:rowOff>
    </xdr:from>
    <xdr:to>
      <xdr:col>11</xdr:col>
      <xdr:colOff>41869</xdr:colOff>
      <xdr:row>6</xdr:row>
      <xdr:rowOff>136071</xdr:rowOff>
    </xdr:to>
    <xdr:cxnSp macro="">
      <xdr:nvCxnSpPr>
        <xdr:cNvPr id="8" name="ลูกศรเชื่อมต่อแบบตรง 7">
          <a:extLst>
            <a:ext uri="{FF2B5EF4-FFF2-40B4-BE49-F238E27FC236}">
              <a16:creationId xmlns:a16="http://schemas.microsoft.com/office/drawing/2014/main" id="{0EC4D199-C75B-4B49-FB0B-D27F1DCFD51A}"/>
            </a:ext>
          </a:extLst>
        </xdr:cNvPr>
        <xdr:cNvCxnSpPr/>
      </xdr:nvCxnSpPr>
      <xdr:spPr>
        <a:xfrm flipV="1">
          <a:off x="5872005" y="1685192"/>
          <a:ext cx="1674727" cy="20934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41868</xdr:colOff>
      <xdr:row>8</xdr:row>
      <xdr:rowOff>209340</xdr:rowOff>
    </xdr:from>
    <xdr:to>
      <xdr:col>11</xdr:col>
      <xdr:colOff>261675</xdr:colOff>
      <xdr:row>8</xdr:row>
      <xdr:rowOff>230274</xdr:rowOff>
    </xdr:to>
    <xdr:cxnSp macro="">
      <xdr:nvCxnSpPr>
        <xdr:cNvPr id="6" name="ลูกศรเชื่อมต่อแบบตรง 5">
          <a:extLst>
            <a:ext uri="{FF2B5EF4-FFF2-40B4-BE49-F238E27FC236}">
              <a16:creationId xmlns:a16="http://schemas.microsoft.com/office/drawing/2014/main" id="{253D3DAD-B46F-6F4F-1DA7-72C48201CA1F}"/>
            </a:ext>
          </a:extLst>
        </xdr:cNvPr>
        <xdr:cNvCxnSpPr/>
      </xdr:nvCxnSpPr>
      <xdr:spPr>
        <a:xfrm>
          <a:off x="6070879" y="2323681"/>
          <a:ext cx="1695659" cy="20934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523875</xdr:colOff>
      <xdr:row>3</xdr:row>
      <xdr:rowOff>238125</xdr:rowOff>
    </xdr:from>
    <xdr:to>
      <xdr:col>12</xdr:col>
      <xdr:colOff>444627</xdr:colOff>
      <xdr:row>10</xdr:row>
      <xdr:rowOff>236601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B4C01AD2-88A3-20B2-F9E7-40B65A142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1875" y="1038225"/>
          <a:ext cx="1292352" cy="1865376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10</xdr:row>
      <xdr:rowOff>47625</xdr:rowOff>
    </xdr:from>
    <xdr:to>
      <xdr:col>5</xdr:col>
      <xdr:colOff>180975</xdr:colOff>
      <xdr:row>17</xdr:row>
      <xdr:rowOff>200025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id="{9BEDE893-88C4-E1AD-DE37-188C47D40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2714625"/>
          <a:ext cx="2143125" cy="2143125"/>
        </a:xfrm>
        <a:prstGeom prst="rect">
          <a:avLst/>
        </a:prstGeom>
      </xdr:spPr>
    </xdr:pic>
    <xdr:clientData/>
  </xdr:twoCellAnchor>
  <xdr:oneCellAnchor>
    <xdr:from>
      <xdr:col>3</xdr:col>
      <xdr:colOff>173942</xdr:colOff>
      <xdr:row>12</xdr:row>
      <xdr:rowOff>35961</xdr:rowOff>
    </xdr:from>
    <xdr:ext cx="614143" cy="401905"/>
    <xdr:sp macro="" textlink="">
      <xdr:nvSpPr>
        <xdr:cNvPr id="6" name="สี่เหลี่ยมผืนผ้า 5">
          <a:extLst>
            <a:ext uri="{FF2B5EF4-FFF2-40B4-BE49-F238E27FC236}">
              <a16:creationId xmlns:a16="http://schemas.microsoft.com/office/drawing/2014/main" id="{822CF85D-2189-070E-3F74-002C1F848B5C}"/>
            </a:ext>
          </a:extLst>
        </xdr:cNvPr>
        <xdr:cNvSpPr/>
      </xdr:nvSpPr>
      <xdr:spPr>
        <a:xfrm>
          <a:off x="2231342" y="3236361"/>
          <a:ext cx="614143" cy="40190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th-TH" sz="20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ครูปู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2533973</xdr:colOff>
      <xdr:row>58</xdr:row>
      <xdr:rowOff>31680</xdr:rowOff>
    </xdr:from>
    <xdr:to>
      <xdr:col>22</xdr:col>
      <xdr:colOff>539534</xdr:colOff>
      <xdr:row>58</xdr:row>
      <xdr:rowOff>191791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B6E9C02D-95ED-3E32-7550-FDACF789AD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6565" t="30286" r="22865" b="13334"/>
        <a:stretch/>
      </xdr:blipFill>
      <xdr:spPr bwMode="auto">
        <a:xfrm>
          <a:off x="16894121" y="14835790"/>
          <a:ext cx="5165456" cy="336051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15</xdr:col>
      <xdr:colOff>238125</xdr:colOff>
      <xdr:row>2</xdr:row>
      <xdr:rowOff>47624</xdr:rowOff>
    </xdr:from>
    <xdr:to>
      <xdr:col>15</xdr:col>
      <xdr:colOff>1190625</xdr:colOff>
      <xdr:row>4</xdr:row>
      <xdr:rowOff>133349</xdr:rowOff>
    </xdr:to>
    <xdr:sp macro="" textlink="">
      <xdr:nvSpPr>
        <xdr:cNvPr id="5" name="ลูกศร: ลง 4">
          <a:extLst>
            <a:ext uri="{FF2B5EF4-FFF2-40B4-BE49-F238E27FC236}">
              <a16:creationId xmlns:a16="http://schemas.microsoft.com/office/drawing/2014/main" id="{EA03F153-4889-4EBA-852D-6961C69B8E75}"/>
            </a:ext>
          </a:extLst>
        </xdr:cNvPr>
        <xdr:cNvSpPr/>
      </xdr:nvSpPr>
      <xdr:spPr>
        <a:xfrm rot="328757">
          <a:off x="13656469" y="571499"/>
          <a:ext cx="952500" cy="609600"/>
        </a:xfrm>
        <a:prstGeom prst="downArrow">
          <a:avLst/>
        </a:prstGeom>
        <a:effectLst>
          <a:glow rad="139700">
            <a:schemeClr val="accent1">
              <a:satMod val="175000"/>
              <a:alpha val="40000"/>
            </a:schemeClr>
          </a:glow>
        </a:effectLst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16</xdr:col>
      <xdr:colOff>2574172</xdr:colOff>
      <xdr:row>49</xdr:row>
      <xdr:rowOff>48433</xdr:rowOff>
    </xdr:from>
    <xdr:to>
      <xdr:col>22</xdr:col>
      <xdr:colOff>468177</xdr:colOff>
      <xdr:row>49</xdr:row>
      <xdr:rowOff>207613</xdr:rowOff>
    </xdr:to>
    <xdr:pic>
      <xdr:nvPicPr>
        <xdr:cNvPr id="6" name="รูปภาพ 5">
          <a:extLst>
            <a:ext uri="{FF2B5EF4-FFF2-40B4-BE49-F238E27FC236}">
              <a16:creationId xmlns:a16="http://schemas.microsoft.com/office/drawing/2014/main" id="{179192E5-2561-4D2E-B96B-AC93638718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0924" t="27731" r="23885" b="32306"/>
        <a:stretch/>
      </xdr:blipFill>
      <xdr:spPr bwMode="auto">
        <a:xfrm>
          <a:off x="16934320" y="12519725"/>
          <a:ext cx="5053900" cy="20260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169985</xdr:colOff>
      <xdr:row>16</xdr:row>
      <xdr:rowOff>124745</xdr:rowOff>
    </xdr:from>
    <xdr:to>
      <xdr:col>15</xdr:col>
      <xdr:colOff>1551882</xdr:colOff>
      <xdr:row>27</xdr:row>
      <xdr:rowOff>150934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AB5CDCA9-A504-4F07-9454-17E9041B9A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6565" t="30286" r="22865" b="13334"/>
        <a:stretch/>
      </xdr:blipFill>
      <xdr:spPr bwMode="auto">
        <a:xfrm>
          <a:off x="12435254" y="4227822"/>
          <a:ext cx="4282586" cy="260526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13</xdr:col>
      <xdr:colOff>232841</xdr:colOff>
      <xdr:row>8</xdr:row>
      <xdr:rowOff>117191</xdr:rowOff>
    </xdr:from>
    <xdr:to>
      <xdr:col>15</xdr:col>
      <xdr:colOff>1621680</xdr:colOff>
      <xdr:row>16</xdr:row>
      <xdr:rowOff>96675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D36D0C98-F809-4B69-B0DC-4A8E8AA595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0924" t="27731" r="23885" b="32306"/>
        <a:stretch/>
      </xdr:blipFill>
      <xdr:spPr bwMode="auto">
        <a:xfrm>
          <a:off x="12498110" y="2168729"/>
          <a:ext cx="4289528" cy="203102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94093</xdr:colOff>
      <xdr:row>8</xdr:row>
      <xdr:rowOff>108748</xdr:rowOff>
    </xdr:from>
    <xdr:to>
      <xdr:col>13</xdr:col>
      <xdr:colOff>10797</xdr:colOff>
      <xdr:row>22</xdr:row>
      <xdr:rowOff>71934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id="{7AD3B10B-534F-9E46-D540-DE88F607E8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3718" t="14824" r="25802" b="13056"/>
        <a:stretch/>
      </xdr:blipFill>
      <xdr:spPr bwMode="auto">
        <a:xfrm>
          <a:off x="7604189" y="2160286"/>
          <a:ext cx="4822273" cy="348743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51288</xdr:colOff>
      <xdr:row>22</xdr:row>
      <xdr:rowOff>205178</xdr:rowOff>
    </xdr:from>
    <xdr:to>
      <xdr:col>12</xdr:col>
      <xdr:colOff>1040422</xdr:colOff>
      <xdr:row>34</xdr:row>
      <xdr:rowOff>147583</xdr:rowOff>
    </xdr:to>
    <xdr:pic>
      <xdr:nvPicPr>
        <xdr:cNvPr id="6" name="รูปภาพ 5" descr="อาจเป็นรูปภาพของ ข้อความ">
          <a:extLst>
            <a:ext uri="{FF2B5EF4-FFF2-40B4-BE49-F238E27FC236}">
              <a16:creationId xmlns:a16="http://schemas.microsoft.com/office/drawing/2014/main" id="{9F5A5AD9-EFFF-1F7E-B13A-9B19BCB74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1384" y="5780966"/>
          <a:ext cx="4410808" cy="2763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533400</xdr:colOff>
      <xdr:row>57</xdr:row>
      <xdr:rowOff>154053</xdr:rowOff>
    </xdr:from>
    <xdr:to>
      <xdr:col>12</xdr:col>
      <xdr:colOff>1314450</xdr:colOff>
      <xdr:row>68</xdr:row>
      <xdr:rowOff>142875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4459D7ED-1E22-4904-9F59-4561D77F1F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6565" t="30286" r="22865" b="13334"/>
        <a:stretch/>
      </xdr:blipFill>
      <xdr:spPr bwMode="auto">
        <a:xfrm>
          <a:off x="7981950" y="14793978"/>
          <a:ext cx="4324350" cy="259867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590549</xdr:colOff>
      <xdr:row>52</xdr:row>
      <xdr:rowOff>85724</xdr:rowOff>
    </xdr:from>
    <xdr:to>
      <xdr:col>12</xdr:col>
      <xdr:colOff>1323974</xdr:colOff>
      <xdr:row>60</xdr:row>
      <xdr:rowOff>57149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2AC3E747-823D-4A15-8BD3-AC8E60B1EB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0924" t="27731" r="23885" b="32306"/>
        <a:stretch/>
      </xdr:blipFill>
      <xdr:spPr bwMode="auto">
        <a:xfrm>
          <a:off x="8039099" y="12744449"/>
          <a:ext cx="4276725" cy="20288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19</xdr:col>
      <xdr:colOff>210283</xdr:colOff>
      <xdr:row>10</xdr:row>
      <xdr:rowOff>191521</xdr:rowOff>
    </xdr:to>
    <xdr:pic>
      <xdr:nvPicPr>
        <xdr:cNvPr id="6" name="รูปภาพ 5" descr="อาจเป็นรูปภาพของ ข้อความ">
          <a:extLst>
            <a:ext uri="{FF2B5EF4-FFF2-40B4-BE49-F238E27FC236}">
              <a16:creationId xmlns:a16="http://schemas.microsoft.com/office/drawing/2014/main" id="{B04F8BD5-F5E6-4F92-B765-12D99E23B4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87700" y="0"/>
          <a:ext cx="4410808" cy="2763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121937</xdr:colOff>
      <xdr:row>43</xdr:row>
      <xdr:rowOff>128512</xdr:rowOff>
    </xdr:from>
    <xdr:to>
      <xdr:col>11</xdr:col>
      <xdr:colOff>1915525</xdr:colOff>
      <xdr:row>46</xdr:row>
      <xdr:rowOff>61813</xdr:rowOff>
    </xdr:to>
    <xdr:sp macro="" textlink="">
      <xdr:nvSpPr>
        <xdr:cNvPr id="10" name="ลูกศร: ซ้าย 9">
          <a:extLst>
            <a:ext uri="{FF2B5EF4-FFF2-40B4-BE49-F238E27FC236}">
              <a16:creationId xmlns:a16="http://schemas.microsoft.com/office/drawing/2014/main" id="{17A27748-771F-4E81-83EB-00CC2E45C5EA}"/>
            </a:ext>
          </a:extLst>
        </xdr:cNvPr>
        <xdr:cNvSpPr/>
      </xdr:nvSpPr>
      <xdr:spPr>
        <a:xfrm>
          <a:off x="8151512" y="11253712"/>
          <a:ext cx="1793588" cy="704826"/>
        </a:xfrm>
        <a:prstGeom prst="leftArrow">
          <a:avLst>
            <a:gd name="adj1" fmla="val 67544"/>
            <a:gd name="adj2" fmla="val 55264"/>
          </a:avLst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1200">
              <a:solidFill>
                <a:schemeClr val="tx1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(</a:t>
          </a:r>
          <a:r>
            <a:rPr lang="th-TH" sz="1200" b="1">
              <a:solidFill>
                <a:schemeClr val="tx1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1)</a:t>
          </a:r>
          <a:r>
            <a:rPr lang="th-TH" sz="1200" b="1" baseline="0">
              <a:solidFill>
                <a:schemeClr val="tx1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 เท่ากับเงินสะมคงเหลือจากการพิสูจน์ ณ 30 ก.ย.66(</a:t>
          </a:r>
          <a:r>
            <a:rPr lang="en-US" sz="1200" b="1" baseline="0">
              <a:solidFill>
                <a:schemeClr val="tx1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1</a:t>
          </a:r>
          <a:r>
            <a:rPr lang="th-TH" sz="1200" b="1" baseline="0">
              <a:solidFill>
                <a:schemeClr val="tx1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)</a:t>
          </a:r>
          <a:endParaRPr lang="en-US" sz="1200" b="1">
            <a:solidFill>
              <a:schemeClr val="tx1"/>
            </a:solidFill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69</xdr:row>
      <xdr:rowOff>144528</xdr:rowOff>
    </xdr:from>
    <xdr:to>
      <xdr:col>1</xdr:col>
      <xdr:colOff>1257300</xdr:colOff>
      <xdr:row>80</xdr:row>
      <xdr:rowOff>152400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98E8CBD9-1FDF-436F-BED1-8B6EBF355E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6565" t="30286" r="22865" b="13334"/>
        <a:stretch/>
      </xdr:blipFill>
      <xdr:spPr bwMode="auto">
        <a:xfrm>
          <a:off x="476250" y="17603853"/>
          <a:ext cx="4324350" cy="259867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476249</xdr:colOff>
      <xdr:row>60</xdr:row>
      <xdr:rowOff>190499</xdr:rowOff>
    </xdr:from>
    <xdr:to>
      <xdr:col>1</xdr:col>
      <xdr:colOff>1209674</xdr:colOff>
      <xdr:row>70</xdr:row>
      <xdr:rowOff>28574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A2F9ABE7-FD2B-4E2F-8F94-DC5D5F9281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0924" t="27731" r="23885" b="32306"/>
        <a:stretch/>
      </xdr:blipFill>
      <xdr:spPr bwMode="auto">
        <a:xfrm>
          <a:off x="476249" y="15668624"/>
          <a:ext cx="4276725" cy="20288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476250</xdr:colOff>
      <xdr:row>26</xdr:row>
      <xdr:rowOff>47625</xdr:rowOff>
    </xdr:from>
    <xdr:to>
      <xdr:col>1</xdr:col>
      <xdr:colOff>1343758</xdr:colOff>
      <xdr:row>36</xdr:row>
      <xdr:rowOff>239146</xdr:rowOff>
    </xdr:to>
    <xdr:pic>
      <xdr:nvPicPr>
        <xdr:cNvPr id="4" name="รูปภาพ 3" descr="อาจเป็นรูปภาพของ ข้อความ">
          <a:extLst>
            <a:ext uri="{FF2B5EF4-FFF2-40B4-BE49-F238E27FC236}">
              <a16:creationId xmlns:a16="http://schemas.microsoft.com/office/drawing/2014/main" id="{A8B8D38B-E425-4101-9560-F0B3F44D64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6781800"/>
          <a:ext cx="4410808" cy="2763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13674</xdr:colOff>
      <xdr:row>47</xdr:row>
      <xdr:rowOff>14518</xdr:rowOff>
    </xdr:from>
    <xdr:to>
      <xdr:col>0</xdr:col>
      <xdr:colOff>2095500</xdr:colOff>
      <xdr:row>50</xdr:row>
      <xdr:rowOff>237033</xdr:rowOff>
    </xdr:to>
    <xdr:sp macro="" textlink="">
      <xdr:nvSpPr>
        <xdr:cNvPr id="5" name="ลูกศร: ซ้าย 4">
          <a:extLst>
            <a:ext uri="{FF2B5EF4-FFF2-40B4-BE49-F238E27FC236}">
              <a16:creationId xmlns:a16="http://schemas.microsoft.com/office/drawing/2014/main" id="{EB141454-002A-45ED-9B42-E7BC36CEB5F9}"/>
            </a:ext>
          </a:extLst>
        </xdr:cNvPr>
        <xdr:cNvSpPr/>
      </xdr:nvSpPr>
      <xdr:spPr>
        <a:xfrm>
          <a:off x="13674" y="12149368"/>
          <a:ext cx="2081826" cy="994040"/>
        </a:xfrm>
        <a:prstGeom prst="leftArrow">
          <a:avLst>
            <a:gd name="adj1" fmla="val 67544"/>
            <a:gd name="adj2" fmla="val 55264"/>
          </a:avLst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1400">
              <a:solidFill>
                <a:sysClr val="windowText" lastClr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(</a:t>
          </a:r>
          <a:r>
            <a:rPr lang="th-TH" sz="1400" b="1">
              <a:solidFill>
                <a:sysClr val="windowText" lastClr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1)</a:t>
          </a:r>
          <a:r>
            <a:rPr lang="th-TH" sz="1400" b="1" baseline="0">
              <a:solidFill>
                <a:sysClr val="windowText" lastClr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 เท่ากับเงินสะมคงเหลือจากการพิสูจน์ ณ 30 ก.ย.66(</a:t>
          </a:r>
          <a:r>
            <a:rPr lang="en-US" sz="1400" b="1" baseline="0">
              <a:solidFill>
                <a:sysClr val="windowText" lastClr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1</a:t>
          </a:r>
          <a:r>
            <a:rPr lang="th-TH" sz="1400" b="1" baseline="0">
              <a:solidFill>
                <a:sysClr val="windowText" lastClr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)</a:t>
          </a:r>
          <a:endParaRPr lang="en-US" sz="1400" b="1">
            <a:solidFill>
              <a:sysClr val="windowText" lastClr="000000"/>
            </a:solidFill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ธีม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km.laas.go.th/laaskm2020/index.php/2009-01-19-06-49-20-1/1777-0808-4-4570-7-2566/file" TargetMode="External"/><Relationship Id="rId2" Type="http://schemas.openxmlformats.org/officeDocument/2006/relationships/hyperlink" Target="https://youtu.be/WWYE50qlCDc" TargetMode="External"/><Relationship Id="rId1" Type="http://schemas.openxmlformats.org/officeDocument/2006/relationships/hyperlink" Target="https://drive.google.com/file/d/1yH0a4dELVd6laHZEmsfYbYyVbM4qBGHe/view?usp=sharing" TargetMode="External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https://ratchakitcha.soc.go.th/documents/12542.pdf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F2393-A82A-4E71-A807-64396D38CBF4}">
  <sheetPr>
    <tabColor rgb="FFFFC000"/>
  </sheetPr>
  <dimension ref="A1:M44"/>
  <sheetViews>
    <sheetView showGridLines="0" zoomScale="91" zoomScaleNormal="91" workbookViewId="0">
      <selection activeCell="H6" sqref="H6"/>
    </sheetView>
  </sheetViews>
  <sheetFormatPr defaultColWidth="9" defaultRowHeight="20.25" x14ac:dyDescent="0.3"/>
  <cols>
    <col min="1" max="1" width="9" style="1" customWidth="1"/>
    <col min="2" max="2" width="9" style="1"/>
    <col min="3" max="3" width="8.375" style="1" customWidth="1"/>
    <col min="4" max="4" width="8.75" style="1" customWidth="1"/>
    <col min="5" max="5" width="9" style="1"/>
    <col min="6" max="6" width="6" style="1" customWidth="1"/>
    <col min="7" max="7" width="11.875" style="1" customWidth="1"/>
    <col min="8" max="8" width="14.875" style="2" customWidth="1"/>
    <col min="9" max="9" width="2.125" style="2" customWidth="1"/>
    <col min="10" max="10" width="16.125" style="2" customWidth="1"/>
    <col min="11" max="11" width="3.25" style="1" customWidth="1"/>
    <col min="12" max="16384" width="9" style="1"/>
  </cols>
  <sheetData>
    <row r="1" spans="1:13" x14ac:dyDescent="0.3">
      <c r="J1" s="16"/>
    </row>
    <row r="2" spans="1:13" x14ac:dyDescent="0.3">
      <c r="A2" s="133" t="s">
        <v>45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</row>
    <row r="3" spans="1:13" x14ac:dyDescent="0.3">
      <c r="A3" s="133" t="s">
        <v>0</v>
      </c>
      <c r="B3" s="133"/>
      <c r="C3" s="133"/>
      <c r="D3" s="133"/>
      <c r="E3" s="133"/>
      <c r="F3" s="133"/>
      <c r="G3" s="133"/>
      <c r="H3" s="133"/>
      <c r="I3" s="133"/>
      <c r="J3" s="133"/>
    </row>
    <row r="4" spans="1:13" x14ac:dyDescent="0.3">
      <c r="A4" s="133" t="s">
        <v>50</v>
      </c>
      <c r="B4" s="133"/>
      <c r="C4" s="133"/>
      <c r="D4" s="133"/>
      <c r="E4" s="133"/>
      <c r="F4" s="133"/>
      <c r="G4" s="133"/>
      <c r="H4" s="133"/>
      <c r="I4" s="133"/>
      <c r="J4" s="133"/>
    </row>
    <row r="5" spans="1:13" x14ac:dyDescent="0.3">
      <c r="A5" s="7" t="s">
        <v>1</v>
      </c>
      <c r="B5" s="7"/>
      <c r="C5" s="7"/>
      <c r="D5" s="7"/>
      <c r="E5" s="7"/>
      <c r="F5" s="7"/>
      <c r="G5" s="7"/>
      <c r="H5" s="8"/>
      <c r="I5" s="8"/>
      <c r="J5" s="8">
        <v>55163562.090000004</v>
      </c>
    </row>
    <row r="6" spans="1:13" x14ac:dyDescent="0.3">
      <c r="A6" s="14" t="s">
        <v>2</v>
      </c>
      <c r="B6" s="7" t="s">
        <v>51</v>
      </c>
      <c r="C6" s="7"/>
      <c r="D6" s="7"/>
      <c r="E6" s="7"/>
      <c r="F6" s="7"/>
      <c r="G6" s="7"/>
      <c r="H6" s="8">
        <v>1597312.49</v>
      </c>
      <c r="I6" s="8"/>
      <c r="J6" s="8"/>
      <c r="L6" s="1" t="s">
        <v>58</v>
      </c>
    </row>
    <row r="7" spans="1:13" ht="22.5" x14ac:dyDescent="0.45">
      <c r="A7" s="14"/>
      <c r="B7" s="7" t="s">
        <v>52</v>
      </c>
      <c r="C7" s="7"/>
      <c r="D7" s="7"/>
      <c r="E7" s="7"/>
      <c r="F7" s="7"/>
      <c r="G7" s="7"/>
      <c r="H7" s="9">
        <v>17404531.140000001</v>
      </c>
      <c r="I7" s="10"/>
      <c r="J7" s="11">
        <f>H6+H7</f>
        <v>19001843.629999999</v>
      </c>
      <c r="L7" s="1" t="s">
        <v>59</v>
      </c>
    </row>
    <row r="8" spans="1:13" x14ac:dyDescent="0.3">
      <c r="A8" s="7" t="s">
        <v>53</v>
      </c>
      <c r="B8" s="7"/>
      <c r="C8" s="7"/>
      <c r="D8" s="7"/>
      <c r="E8" s="7"/>
      <c r="F8" s="7"/>
      <c r="G8" s="7"/>
      <c r="H8" s="8"/>
      <c r="I8" s="8"/>
      <c r="J8" s="8">
        <f>J5-J7</f>
        <v>36161718.460000008</v>
      </c>
    </row>
    <row r="9" spans="1:13" x14ac:dyDescent="0.3">
      <c r="A9" s="14" t="s">
        <v>2</v>
      </c>
      <c r="B9" s="7" t="s">
        <v>4</v>
      </c>
      <c r="C9" s="7"/>
      <c r="D9" s="7"/>
      <c r="E9" s="7"/>
      <c r="F9" s="7"/>
      <c r="G9" s="7"/>
      <c r="H9" s="8">
        <f>5320250+405000</f>
        <v>5725250</v>
      </c>
      <c r="I9" s="8"/>
      <c r="J9" s="8"/>
      <c r="M9" s="1" t="s">
        <v>60</v>
      </c>
    </row>
    <row r="10" spans="1:13" x14ac:dyDescent="0.3">
      <c r="A10" s="7"/>
      <c r="B10" s="7" t="s">
        <v>22</v>
      </c>
      <c r="C10" s="7"/>
      <c r="D10" s="7"/>
      <c r="E10" s="7"/>
      <c r="F10" s="7"/>
      <c r="G10" s="7"/>
      <c r="H10" s="8"/>
      <c r="I10" s="8"/>
      <c r="J10" s="8"/>
    </row>
    <row r="11" spans="1:13" x14ac:dyDescent="0.3">
      <c r="A11" s="7"/>
      <c r="B11" s="7" t="s">
        <v>21</v>
      </c>
      <c r="C11" s="7"/>
      <c r="D11" s="7"/>
      <c r="E11" s="7"/>
      <c r="F11" s="7"/>
      <c r="G11" s="7"/>
      <c r="H11" s="8">
        <v>2880000</v>
      </c>
      <c r="I11" s="8"/>
      <c r="J11" s="8"/>
    </row>
    <row r="12" spans="1:13" x14ac:dyDescent="0.3">
      <c r="A12" s="7"/>
      <c r="B12" s="7" t="s">
        <v>23</v>
      </c>
      <c r="C12" s="7"/>
      <c r="D12" s="7"/>
      <c r="E12" s="7"/>
      <c r="F12" s="7"/>
      <c r="G12" s="7"/>
      <c r="H12" s="8"/>
      <c r="I12" s="8"/>
      <c r="J12" s="8"/>
    </row>
    <row r="13" spans="1:13" x14ac:dyDescent="0.3">
      <c r="A13" s="7"/>
      <c r="B13" s="7" t="s">
        <v>5</v>
      </c>
      <c r="C13" s="7"/>
      <c r="D13" s="7"/>
      <c r="E13" s="7"/>
      <c r="F13" s="7"/>
      <c r="G13" s="7"/>
      <c r="H13" s="9"/>
      <c r="I13" s="11"/>
      <c r="J13" s="9">
        <f>H9+H11</f>
        <v>8605250</v>
      </c>
    </row>
    <row r="14" spans="1:13" ht="21" thickBot="1" x14ac:dyDescent="0.35">
      <c r="A14" s="7" t="s">
        <v>49</v>
      </c>
      <c r="B14" s="7"/>
      <c r="C14" s="7"/>
      <c r="D14" s="7"/>
      <c r="E14" s="7"/>
      <c r="F14" s="7"/>
      <c r="G14" s="7"/>
      <c r="H14" s="8"/>
      <c r="I14" s="8"/>
      <c r="J14" s="12">
        <f>J8-J13</f>
        <v>27556468.460000008</v>
      </c>
      <c r="K14" s="6" t="s">
        <v>10</v>
      </c>
    </row>
    <row r="15" spans="1:13" ht="21" thickTop="1" x14ac:dyDescent="0.3">
      <c r="A15" s="7"/>
      <c r="B15" s="7"/>
      <c r="C15" s="7"/>
      <c r="D15" s="7"/>
      <c r="E15" s="7"/>
      <c r="F15" s="7"/>
      <c r="G15" s="7"/>
      <c r="H15" s="8"/>
      <c r="I15" s="8"/>
      <c r="J15" s="8"/>
    </row>
    <row r="16" spans="1:13" x14ac:dyDescent="0.3">
      <c r="A16" s="133" t="s">
        <v>46</v>
      </c>
      <c r="B16" s="133"/>
      <c r="C16" s="133"/>
      <c r="D16" s="133"/>
      <c r="E16" s="133"/>
      <c r="F16" s="133"/>
      <c r="G16" s="133"/>
      <c r="H16" s="133"/>
      <c r="I16" s="133"/>
      <c r="J16" s="133"/>
      <c r="K16" s="133"/>
    </row>
    <row r="17" spans="1:11" x14ac:dyDescent="0.3">
      <c r="A17" s="133" t="s">
        <v>0</v>
      </c>
      <c r="B17" s="133"/>
      <c r="C17" s="133"/>
      <c r="D17" s="133"/>
      <c r="E17" s="133"/>
      <c r="F17" s="133"/>
      <c r="G17" s="133"/>
      <c r="H17" s="133"/>
      <c r="I17" s="133"/>
      <c r="J17" s="133"/>
      <c r="K17" s="133"/>
    </row>
    <row r="18" spans="1:11" x14ac:dyDescent="0.3">
      <c r="A18" s="133" t="s">
        <v>47</v>
      </c>
      <c r="B18" s="133"/>
      <c r="C18" s="133"/>
      <c r="D18" s="133"/>
      <c r="E18" s="133"/>
      <c r="F18" s="133"/>
      <c r="G18" s="133"/>
      <c r="H18" s="133"/>
      <c r="I18" s="133"/>
      <c r="J18" s="133"/>
      <c r="K18" s="133"/>
    </row>
    <row r="19" spans="1:11" x14ac:dyDescent="0.3">
      <c r="A19" s="7" t="s">
        <v>48</v>
      </c>
      <c r="B19" s="7"/>
      <c r="C19" s="7"/>
      <c r="D19" s="7"/>
      <c r="E19" s="7"/>
      <c r="F19" s="7"/>
      <c r="G19" s="7"/>
      <c r="H19" s="8"/>
      <c r="J19" s="2">
        <f>J14</f>
        <v>27556468.460000008</v>
      </c>
      <c r="K19" s="6" t="s">
        <v>11</v>
      </c>
    </row>
    <row r="20" spans="1:11" x14ac:dyDescent="0.3">
      <c r="A20" s="14" t="s">
        <v>2</v>
      </c>
      <c r="B20" s="7" t="s">
        <v>24</v>
      </c>
      <c r="C20" s="7"/>
      <c r="D20" s="7"/>
      <c r="E20" s="7"/>
      <c r="F20" s="7"/>
      <c r="G20" s="7"/>
      <c r="H20" s="8"/>
      <c r="J20" s="3">
        <f>3500000+5554171.3</f>
        <v>9054171.3000000007</v>
      </c>
    </row>
    <row r="21" spans="1:11" x14ac:dyDescent="0.3">
      <c r="A21" s="7" t="s">
        <v>7</v>
      </c>
      <c r="B21" s="7"/>
      <c r="C21" s="7"/>
      <c r="D21" s="7"/>
      <c r="E21" s="7"/>
      <c r="F21" s="7"/>
      <c r="G21" s="7"/>
      <c r="H21" s="8"/>
      <c r="J21" s="2">
        <f>J19-J20</f>
        <v>18502297.160000008</v>
      </c>
    </row>
    <row r="22" spans="1:11" x14ac:dyDescent="0.3">
      <c r="A22" s="14" t="s">
        <v>2</v>
      </c>
      <c r="B22" s="7" t="s">
        <v>25</v>
      </c>
      <c r="C22" s="7"/>
      <c r="D22" s="7"/>
      <c r="E22" s="7"/>
      <c r="F22" s="7"/>
      <c r="G22" s="7"/>
      <c r="H22" s="8">
        <v>2880000</v>
      </c>
    </row>
    <row r="23" spans="1:11" x14ac:dyDescent="0.3">
      <c r="A23" s="14"/>
      <c r="B23" s="7" t="s">
        <v>8</v>
      </c>
      <c r="C23" s="7"/>
      <c r="D23" s="7"/>
      <c r="E23" s="7"/>
      <c r="F23" s="7"/>
      <c r="G23" s="7"/>
      <c r="H23" s="9"/>
      <c r="J23" s="2">
        <f>SUM(H22:H23)</f>
        <v>2880000</v>
      </c>
    </row>
    <row r="24" spans="1:11" x14ac:dyDescent="0.3">
      <c r="A24" s="14" t="s">
        <v>3</v>
      </c>
      <c r="B24" s="7" t="s">
        <v>26</v>
      </c>
      <c r="C24" s="7"/>
      <c r="D24" s="7"/>
      <c r="E24" s="7"/>
      <c r="F24" s="7"/>
      <c r="G24" s="7"/>
      <c r="H24" s="8"/>
    </row>
    <row r="25" spans="1:11" x14ac:dyDescent="0.3">
      <c r="A25" s="7"/>
      <c r="B25" s="7" t="s">
        <v>27</v>
      </c>
      <c r="C25" s="7"/>
      <c r="D25" s="7"/>
      <c r="E25" s="7"/>
      <c r="F25" s="7"/>
      <c r="G25" s="7"/>
      <c r="H25" s="9">
        <v>14700</v>
      </c>
      <c r="J25" s="3">
        <f>SUM(H24:H25)</f>
        <v>14700</v>
      </c>
    </row>
    <row r="26" spans="1:11" ht="21" thickBot="1" x14ac:dyDescent="0.35">
      <c r="A26" s="7" t="s">
        <v>49</v>
      </c>
      <c r="B26" s="7"/>
      <c r="C26" s="7"/>
      <c r="D26" s="7"/>
      <c r="E26" s="7"/>
      <c r="F26" s="7"/>
      <c r="G26" s="7"/>
      <c r="H26" s="8"/>
      <c r="J26" s="5">
        <f>J21-J23+J25</f>
        <v>15636997.160000008</v>
      </c>
    </row>
    <row r="27" spans="1:11" ht="21" thickTop="1" x14ac:dyDescent="0.3">
      <c r="A27" s="7"/>
      <c r="B27" s="7"/>
      <c r="C27" s="7"/>
      <c r="D27" s="7"/>
      <c r="E27" s="7"/>
      <c r="F27" s="7"/>
      <c r="G27" s="7"/>
      <c r="H27" s="8"/>
      <c r="J27" s="4"/>
    </row>
    <row r="28" spans="1:11" x14ac:dyDescent="0.3">
      <c r="A28" s="13" t="s">
        <v>6</v>
      </c>
      <c r="B28" s="7" t="s">
        <v>28</v>
      </c>
      <c r="C28" s="7"/>
      <c r="D28" s="7"/>
      <c r="E28" s="7"/>
      <c r="F28" s="7"/>
      <c r="G28" s="7"/>
      <c r="H28" s="8"/>
      <c r="I28" s="8"/>
      <c r="J28" s="8"/>
    </row>
    <row r="29" spans="1:11" x14ac:dyDescent="0.3">
      <c r="A29" s="7"/>
      <c r="B29" s="7" t="s">
        <v>29</v>
      </c>
      <c r="C29" s="7"/>
      <c r="D29" s="7"/>
      <c r="E29" s="7"/>
      <c r="F29" s="7"/>
      <c r="G29" s="7"/>
      <c r="H29" s="8"/>
      <c r="I29" s="8"/>
      <c r="J29" s="8"/>
    </row>
    <row r="30" spans="1:11" x14ac:dyDescent="0.3">
      <c r="A30" s="7"/>
      <c r="B30" s="7" t="s">
        <v>30</v>
      </c>
      <c r="C30" s="7"/>
      <c r="D30" s="7"/>
      <c r="E30" s="7"/>
      <c r="F30" s="7"/>
      <c r="G30" s="7"/>
      <c r="H30" s="8"/>
      <c r="I30" s="8"/>
      <c r="J30" s="8"/>
    </row>
    <row r="31" spans="1:11" x14ac:dyDescent="0.3">
      <c r="A31" s="7"/>
      <c r="B31" s="7" t="s">
        <v>31</v>
      </c>
      <c r="C31" s="7"/>
      <c r="D31" s="7"/>
      <c r="E31" s="7"/>
      <c r="F31" s="7"/>
      <c r="G31" s="7"/>
      <c r="H31" s="8"/>
      <c r="I31" s="8"/>
      <c r="J31" s="8"/>
    </row>
    <row r="32" spans="1:11" x14ac:dyDescent="0.3">
      <c r="A32" s="7"/>
      <c r="B32" s="7" t="s">
        <v>32</v>
      </c>
      <c r="C32" s="7"/>
      <c r="D32" s="7"/>
      <c r="E32" s="7"/>
      <c r="F32" s="7"/>
      <c r="G32" s="7"/>
      <c r="H32" s="8"/>
      <c r="I32" s="8"/>
      <c r="J32" s="8"/>
    </row>
    <row r="33" spans="1:10" x14ac:dyDescent="0.3">
      <c r="A33" s="7"/>
      <c r="B33" s="7" t="s">
        <v>33</v>
      </c>
      <c r="C33" s="7"/>
      <c r="D33" s="7"/>
      <c r="E33" s="7"/>
      <c r="F33" s="7"/>
      <c r="G33" s="7"/>
      <c r="H33" s="8"/>
      <c r="I33" s="8"/>
      <c r="J33" s="8"/>
    </row>
    <row r="34" spans="1:10" x14ac:dyDescent="0.3">
      <c r="A34" s="7"/>
      <c r="B34" s="7" t="s">
        <v>34</v>
      </c>
      <c r="C34" s="7"/>
      <c r="D34" s="7"/>
      <c r="E34" s="7"/>
      <c r="F34" s="7"/>
      <c r="G34" s="7"/>
      <c r="H34" s="8"/>
      <c r="I34" s="8"/>
      <c r="J34" s="8"/>
    </row>
    <row r="35" spans="1:10" x14ac:dyDescent="0.3">
      <c r="A35" s="7"/>
      <c r="B35" s="7" t="s">
        <v>35</v>
      </c>
      <c r="C35" s="7"/>
      <c r="D35" s="7"/>
      <c r="E35" s="7"/>
      <c r="F35" s="7"/>
      <c r="G35" s="7"/>
      <c r="H35" s="8"/>
      <c r="I35" s="8"/>
      <c r="J35" s="8"/>
    </row>
    <row r="36" spans="1:10" x14ac:dyDescent="0.3">
      <c r="A36" s="7"/>
      <c r="B36" s="7" t="s">
        <v>36</v>
      </c>
      <c r="C36" s="7"/>
      <c r="D36" s="7"/>
      <c r="E36" s="7"/>
      <c r="F36" s="7"/>
      <c r="G36" s="7"/>
      <c r="H36" s="8"/>
      <c r="I36" s="8"/>
      <c r="J36" s="8"/>
    </row>
    <row r="37" spans="1:10" x14ac:dyDescent="0.3">
      <c r="A37" s="7"/>
      <c r="B37" s="7" t="s">
        <v>37</v>
      </c>
      <c r="C37" s="7"/>
      <c r="D37" s="7"/>
      <c r="E37" s="7"/>
      <c r="F37" s="7"/>
      <c r="G37" s="7"/>
      <c r="H37" s="8"/>
      <c r="I37" s="8"/>
      <c r="J37" s="8"/>
    </row>
    <row r="38" spans="1:10" x14ac:dyDescent="0.3">
      <c r="A38" s="7"/>
      <c r="B38" s="7" t="s">
        <v>38</v>
      </c>
      <c r="C38" s="7"/>
      <c r="D38" s="7"/>
      <c r="E38" s="7"/>
      <c r="F38" s="7"/>
      <c r="G38" s="7"/>
      <c r="H38" s="8"/>
      <c r="I38" s="8"/>
      <c r="J38" s="8"/>
    </row>
    <row r="39" spans="1:10" x14ac:dyDescent="0.3">
      <c r="A39" s="7"/>
      <c r="B39" s="7" t="s">
        <v>39</v>
      </c>
      <c r="C39" s="7"/>
      <c r="D39" s="7"/>
      <c r="E39" s="7"/>
      <c r="F39" s="7"/>
      <c r="G39" s="7"/>
      <c r="H39" s="8"/>
      <c r="I39" s="8"/>
      <c r="J39" s="8"/>
    </row>
    <row r="40" spans="1:10" x14ac:dyDescent="0.3">
      <c r="A40" s="7"/>
      <c r="B40" s="7" t="s">
        <v>40</v>
      </c>
      <c r="C40" s="7"/>
      <c r="D40" s="7"/>
      <c r="E40" s="7"/>
      <c r="F40" s="7"/>
      <c r="G40" s="7"/>
      <c r="H40" s="8"/>
      <c r="I40" s="8"/>
      <c r="J40" s="8"/>
    </row>
    <row r="42" spans="1:10" x14ac:dyDescent="0.3">
      <c r="B42" s="1" t="s">
        <v>12</v>
      </c>
      <c r="F42" s="1" t="s">
        <v>13</v>
      </c>
      <c r="G42" s="15" t="s">
        <v>12</v>
      </c>
      <c r="J42" s="15" t="s">
        <v>17</v>
      </c>
    </row>
    <row r="43" spans="1:10" x14ac:dyDescent="0.3">
      <c r="C43" s="1" t="s">
        <v>14</v>
      </c>
      <c r="H43" s="2" t="s">
        <v>18</v>
      </c>
    </row>
    <row r="44" spans="1:10" x14ac:dyDescent="0.3">
      <c r="B44" s="1" t="s">
        <v>15</v>
      </c>
      <c r="H44" s="2" t="s">
        <v>20</v>
      </c>
    </row>
  </sheetData>
  <mergeCells count="6">
    <mergeCell ref="A2:K2"/>
    <mergeCell ref="A18:K18"/>
    <mergeCell ref="A3:J3"/>
    <mergeCell ref="A4:J4"/>
    <mergeCell ref="A16:K16"/>
    <mergeCell ref="A17:K17"/>
  </mergeCells>
  <pageMargins left="0.11811023622047245" right="0" top="0.55118110236220474" bottom="0.35433070866141736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C1CBBF-0DD4-495D-B7E1-66ECA48F278B}">
  <sheetPr>
    <tabColor rgb="FFFFC000"/>
  </sheetPr>
  <dimension ref="A1:K41"/>
  <sheetViews>
    <sheetView showGridLines="0" workbookViewId="0">
      <selection activeCell="A21" sqref="A21"/>
    </sheetView>
  </sheetViews>
  <sheetFormatPr defaultColWidth="9" defaultRowHeight="20.25" x14ac:dyDescent="0.3"/>
  <cols>
    <col min="1" max="6" width="9" style="1"/>
    <col min="7" max="7" width="7.625" style="1" customWidth="1"/>
    <col min="8" max="8" width="14.625" style="2" customWidth="1"/>
    <col min="9" max="9" width="2.125" style="2" customWidth="1"/>
    <col min="10" max="10" width="15.25" style="2" customWidth="1"/>
    <col min="11" max="11" width="3.375" style="1" customWidth="1"/>
    <col min="12" max="16384" width="9" style="1"/>
  </cols>
  <sheetData>
    <row r="1" spans="1:11" x14ac:dyDescent="0.3">
      <c r="J1" s="134"/>
      <c r="K1" s="134"/>
    </row>
    <row r="2" spans="1:11" x14ac:dyDescent="0.3">
      <c r="A2" s="133" t="s">
        <v>41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</row>
    <row r="3" spans="1:11" x14ac:dyDescent="0.3">
      <c r="A3" s="133" t="s">
        <v>0</v>
      </c>
      <c r="B3" s="133"/>
      <c r="C3" s="133"/>
      <c r="D3" s="133"/>
      <c r="E3" s="133"/>
      <c r="F3" s="133"/>
      <c r="G3" s="133"/>
      <c r="H3" s="133"/>
      <c r="I3" s="133"/>
      <c r="J3" s="133"/>
      <c r="K3" s="133"/>
    </row>
    <row r="4" spans="1:11" x14ac:dyDescent="0.3">
      <c r="A4" s="133" t="s">
        <v>50</v>
      </c>
      <c r="B4" s="133"/>
      <c r="C4" s="133"/>
      <c r="D4" s="133"/>
      <c r="E4" s="133"/>
      <c r="F4" s="133"/>
      <c r="G4" s="133"/>
      <c r="H4" s="133"/>
      <c r="I4" s="133"/>
      <c r="J4" s="133"/>
      <c r="K4" s="133"/>
    </row>
    <row r="5" spans="1:11" x14ac:dyDescent="0.3">
      <c r="A5" s="1" t="s">
        <v>52</v>
      </c>
      <c r="H5" s="8"/>
      <c r="I5" s="8"/>
      <c r="J5" s="8">
        <v>17404531.140000001</v>
      </c>
    </row>
    <row r="6" spans="1:11" x14ac:dyDescent="0.3">
      <c r="A6" s="16" t="s">
        <v>2</v>
      </c>
      <c r="B6" s="1" t="s">
        <v>9</v>
      </c>
      <c r="H6" s="8"/>
      <c r="I6" s="8"/>
      <c r="J6" s="8"/>
    </row>
    <row r="7" spans="1:11" ht="22.5" x14ac:dyDescent="0.45">
      <c r="B7" s="1" t="s">
        <v>23</v>
      </c>
      <c r="H7" s="11">
        <v>0</v>
      </c>
      <c r="I7" s="10"/>
      <c r="J7" s="11"/>
    </row>
    <row r="8" spans="1:11" x14ac:dyDescent="0.3">
      <c r="B8" s="1" t="s">
        <v>5</v>
      </c>
      <c r="H8" s="9">
        <v>0</v>
      </c>
      <c r="I8" s="8"/>
      <c r="J8" s="9">
        <v>0</v>
      </c>
    </row>
    <row r="9" spans="1:11" ht="21" thickBot="1" x14ac:dyDescent="0.35">
      <c r="A9" s="1" t="s">
        <v>54</v>
      </c>
      <c r="H9" s="8"/>
      <c r="I9" s="8"/>
      <c r="J9" s="12">
        <f>J5-J8</f>
        <v>17404531.140000001</v>
      </c>
      <c r="K9" s="6" t="s">
        <v>10</v>
      </c>
    </row>
    <row r="10" spans="1:11" ht="21" thickTop="1" x14ac:dyDescent="0.3">
      <c r="H10" s="8"/>
      <c r="I10" s="8"/>
      <c r="J10" s="8"/>
    </row>
    <row r="11" spans="1:11" x14ac:dyDescent="0.3">
      <c r="H11" s="8"/>
      <c r="I11" s="8"/>
      <c r="J11" s="8"/>
    </row>
    <row r="12" spans="1:11" x14ac:dyDescent="0.3">
      <c r="A12" s="133" t="s">
        <v>42</v>
      </c>
      <c r="B12" s="133"/>
      <c r="C12" s="133"/>
      <c r="D12" s="133"/>
      <c r="E12" s="133"/>
      <c r="F12" s="133"/>
      <c r="G12" s="133"/>
      <c r="H12" s="133"/>
      <c r="I12" s="133"/>
      <c r="J12" s="133"/>
    </row>
    <row r="13" spans="1:11" x14ac:dyDescent="0.3">
      <c r="A13" s="133" t="s">
        <v>0</v>
      </c>
      <c r="B13" s="133"/>
      <c r="C13" s="133"/>
      <c r="D13" s="133"/>
      <c r="E13" s="133"/>
      <c r="F13" s="133"/>
      <c r="G13" s="133"/>
      <c r="H13" s="133"/>
      <c r="I13" s="133"/>
      <c r="J13" s="133"/>
    </row>
    <row r="14" spans="1:11" x14ac:dyDescent="0.3">
      <c r="A14" s="133" t="s">
        <v>50</v>
      </c>
      <c r="B14" s="133"/>
      <c r="C14" s="133"/>
      <c r="D14" s="133"/>
      <c r="E14" s="133"/>
      <c r="F14" s="133"/>
      <c r="G14" s="133"/>
      <c r="H14" s="133"/>
      <c r="I14" s="133"/>
      <c r="J14" s="133"/>
    </row>
    <row r="15" spans="1:11" x14ac:dyDescent="0.3">
      <c r="H15" s="11"/>
      <c r="I15" s="11"/>
      <c r="J15" s="11"/>
    </row>
    <row r="16" spans="1:11" x14ac:dyDescent="0.3">
      <c r="A16" s="1" t="s">
        <v>55</v>
      </c>
      <c r="H16" s="11"/>
      <c r="I16" s="11"/>
      <c r="J16" s="8">
        <v>17404531.140000001</v>
      </c>
      <c r="K16" s="6" t="s">
        <v>11</v>
      </c>
    </row>
    <row r="17" spans="1:10" x14ac:dyDescent="0.3">
      <c r="A17" s="18" t="s">
        <v>2</v>
      </c>
      <c r="B17" s="1" t="s">
        <v>43</v>
      </c>
      <c r="H17" s="11"/>
      <c r="I17" s="11"/>
      <c r="J17" s="11"/>
    </row>
    <row r="18" spans="1:10" ht="21" thickBot="1" x14ac:dyDescent="0.35">
      <c r="A18" s="1" t="s">
        <v>54</v>
      </c>
      <c r="H18" s="11"/>
      <c r="I18" s="11"/>
      <c r="J18" s="12">
        <f>J16-J17</f>
        <v>17404531.140000001</v>
      </c>
    </row>
    <row r="19" spans="1:10" ht="21" thickTop="1" x14ac:dyDescent="0.3">
      <c r="A19" s="1" t="s">
        <v>44</v>
      </c>
      <c r="H19" s="11"/>
      <c r="I19" s="11"/>
      <c r="J19" s="17">
        <v>0</v>
      </c>
    </row>
    <row r="20" spans="1:10" ht="21" thickBot="1" x14ac:dyDescent="0.35">
      <c r="A20" s="1" t="s">
        <v>54</v>
      </c>
      <c r="H20" s="11"/>
      <c r="I20" s="11"/>
      <c r="J20" s="12">
        <f>J18+J19</f>
        <v>17404531.140000001</v>
      </c>
    </row>
    <row r="21" spans="1:10" ht="21" thickTop="1" x14ac:dyDescent="0.3">
      <c r="H21" s="11"/>
      <c r="I21" s="11"/>
      <c r="J21" s="11"/>
    </row>
    <row r="22" spans="1:10" x14ac:dyDescent="0.3">
      <c r="H22" s="8"/>
      <c r="I22" s="8"/>
      <c r="J22" s="8"/>
    </row>
    <row r="24" spans="1:10" x14ac:dyDescent="0.3">
      <c r="H24" s="1"/>
      <c r="I24" s="1"/>
      <c r="J24" s="1"/>
    </row>
    <row r="25" spans="1:10" x14ac:dyDescent="0.3">
      <c r="H25" s="1"/>
      <c r="I25" s="1"/>
      <c r="J25" s="1"/>
    </row>
    <row r="26" spans="1:10" x14ac:dyDescent="0.3">
      <c r="H26" s="1"/>
      <c r="I26" s="1"/>
      <c r="J26" s="1"/>
    </row>
    <row r="27" spans="1:10" x14ac:dyDescent="0.3">
      <c r="H27" s="11"/>
      <c r="I27" s="4"/>
      <c r="J27" s="4"/>
    </row>
    <row r="28" spans="1:10" x14ac:dyDescent="0.3">
      <c r="H28" s="11"/>
      <c r="I28" s="4"/>
      <c r="J28" s="4"/>
    </row>
    <row r="29" spans="1:10" x14ac:dyDescent="0.3">
      <c r="H29" s="11"/>
      <c r="I29" s="4"/>
      <c r="J29" s="4"/>
    </row>
    <row r="30" spans="1:10" x14ac:dyDescent="0.3">
      <c r="H30" s="11"/>
      <c r="I30" s="4"/>
      <c r="J30" s="4"/>
    </row>
    <row r="31" spans="1:10" x14ac:dyDescent="0.3">
      <c r="H31" s="11"/>
      <c r="I31" s="4"/>
      <c r="J31" s="4"/>
    </row>
    <row r="32" spans="1:10" x14ac:dyDescent="0.3">
      <c r="H32" s="11"/>
      <c r="I32" s="4"/>
      <c r="J32" s="4"/>
    </row>
    <row r="33" spans="2:10" x14ac:dyDescent="0.3">
      <c r="H33" s="11"/>
      <c r="I33" s="4"/>
      <c r="J33" s="4"/>
    </row>
    <row r="34" spans="2:10" x14ac:dyDescent="0.3">
      <c r="B34" s="1" t="s">
        <v>12</v>
      </c>
      <c r="F34" s="1" t="s">
        <v>13</v>
      </c>
      <c r="G34" s="15" t="s">
        <v>12</v>
      </c>
      <c r="J34" s="15" t="s">
        <v>17</v>
      </c>
    </row>
    <row r="35" spans="2:10" x14ac:dyDescent="0.3">
      <c r="C35" s="1" t="s">
        <v>14</v>
      </c>
      <c r="H35" s="2" t="s">
        <v>16</v>
      </c>
    </row>
    <row r="36" spans="2:10" x14ac:dyDescent="0.3">
      <c r="B36" s="1" t="s">
        <v>15</v>
      </c>
      <c r="H36" s="2" t="s">
        <v>19</v>
      </c>
    </row>
    <row r="37" spans="2:10" x14ac:dyDescent="0.3">
      <c r="H37" s="4"/>
      <c r="I37" s="4"/>
      <c r="J37" s="15"/>
    </row>
    <row r="38" spans="2:10" x14ac:dyDescent="0.3">
      <c r="H38" s="4"/>
      <c r="I38" s="4"/>
      <c r="J38" s="4"/>
    </row>
    <row r="39" spans="2:10" x14ac:dyDescent="0.3">
      <c r="H39" s="4"/>
      <c r="I39" s="4"/>
      <c r="J39" s="4"/>
    </row>
    <row r="40" spans="2:10" x14ac:dyDescent="0.3">
      <c r="H40" s="4"/>
      <c r="I40" s="4"/>
      <c r="J40" s="4"/>
    </row>
    <row r="41" spans="2:10" x14ac:dyDescent="0.3">
      <c r="H41" s="4"/>
      <c r="I41" s="4"/>
      <c r="J41" s="4"/>
    </row>
  </sheetData>
  <mergeCells count="7">
    <mergeCell ref="J1:K1"/>
    <mergeCell ref="A12:J12"/>
    <mergeCell ref="A13:J13"/>
    <mergeCell ref="A14:J14"/>
    <mergeCell ref="A2:K2"/>
    <mergeCell ref="A3:K3"/>
    <mergeCell ref="A4:K4"/>
  </mergeCells>
  <pageMargins left="0.31496062992125984" right="0.11811023622047245" top="0.55118110236220474" bottom="0.55118110236220474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543EFB-D948-483D-8A9E-59BF3CC6B505}">
  <sheetPr>
    <tabColor rgb="FFFF0000"/>
  </sheetPr>
  <dimension ref="B2:O16"/>
  <sheetViews>
    <sheetView showGridLines="0" workbookViewId="0">
      <selection activeCell="H15" sqref="H15"/>
    </sheetView>
  </sheetViews>
  <sheetFormatPr defaultRowHeight="24" x14ac:dyDescent="0.55000000000000004"/>
  <sheetData>
    <row r="2" spans="2:15" x14ac:dyDescent="0.55000000000000004">
      <c r="B2" s="54" t="s">
        <v>117</v>
      </c>
    </row>
    <row r="3" spans="2:15" x14ac:dyDescent="0.55000000000000004">
      <c r="B3" s="75" t="s">
        <v>156</v>
      </c>
    </row>
    <row r="4" spans="2:15" x14ac:dyDescent="0.55000000000000004">
      <c r="B4" s="54" t="s">
        <v>150</v>
      </c>
    </row>
    <row r="5" spans="2:15" x14ac:dyDescent="0.55000000000000004">
      <c r="B5" s="54"/>
    </row>
    <row r="6" spans="2:15" x14ac:dyDescent="0.55000000000000004">
      <c r="B6" s="75" t="s">
        <v>118</v>
      </c>
      <c r="E6" s="54" t="s">
        <v>119</v>
      </c>
    </row>
    <row r="7" spans="2:15" x14ac:dyDescent="0.55000000000000004">
      <c r="B7" s="55" t="s">
        <v>155</v>
      </c>
    </row>
    <row r="8" spans="2:15" x14ac:dyDescent="0.55000000000000004">
      <c r="B8" s="54" t="s">
        <v>154</v>
      </c>
    </row>
    <row r="13" spans="2:15" ht="30.75" x14ac:dyDescent="0.7">
      <c r="G13" s="56"/>
      <c r="H13" s="76" t="s">
        <v>157</v>
      </c>
      <c r="I13" s="76"/>
      <c r="J13" s="77"/>
      <c r="K13" s="77"/>
      <c r="L13" s="77"/>
      <c r="M13" s="77"/>
      <c r="N13" s="77"/>
      <c r="O13" s="77"/>
    </row>
    <row r="14" spans="2:15" ht="27.75" x14ac:dyDescent="0.65">
      <c r="H14" s="78" t="s">
        <v>158</v>
      </c>
      <c r="I14" s="78"/>
      <c r="J14" s="78"/>
      <c r="K14" s="78" t="s">
        <v>159</v>
      </c>
      <c r="L14" s="78"/>
      <c r="M14" s="78"/>
      <c r="N14" s="78"/>
      <c r="O14" s="78"/>
    </row>
    <row r="15" spans="2:15" ht="27.75" x14ac:dyDescent="0.65">
      <c r="H15" s="79" t="s">
        <v>160</v>
      </c>
      <c r="I15" s="79"/>
      <c r="J15" s="79"/>
      <c r="K15" s="79"/>
      <c r="L15" s="79"/>
      <c r="M15" s="79"/>
      <c r="N15" s="79"/>
    </row>
    <row r="16" spans="2:15" x14ac:dyDescent="0.55000000000000004">
      <c r="H16" s="80" t="s">
        <v>161</v>
      </c>
      <c r="I16" s="80"/>
    </row>
  </sheetData>
  <hyperlinks>
    <hyperlink ref="B2" r:id="rId1" xr:uid="{49502D52-308B-4F8F-85C6-CBD39C974725}"/>
    <hyperlink ref="E6" r:id="rId2" xr:uid="{C2F6FF62-2D1A-4DAF-A078-414ADAD0C4C4}"/>
    <hyperlink ref="B4" r:id="rId3" xr:uid="{FE3F3423-8FD6-4EA3-BABA-52F10D103944}"/>
    <hyperlink ref="B8" r:id="rId4" xr:uid="{DACE83BF-23F8-49D3-A968-E3934D8505AD}"/>
  </hyperlinks>
  <pageMargins left="0.7" right="0.7" top="0.75" bottom="0.75" header="0.3" footer="0.3"/>
  <pageSetup paperSize="9" orientation="portrait" r:id="rId5"/>
  <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5111AB-B3CE-42BD-A357-AEFA9816CDB3}">
  <sheetPr>
    <tabColor theme="1" tint="4.9989318521683403E-2"/>
  </sheetPr>
  <dimension ref="A1:W70"/>
  <sheetViews>
    <sheetView showGridLines="0" topLeftCell="A9" zoomScaleNormal="100" workbookViewId="0">
      <selection activeCell="H9" sqref="H9"/>
    </sheetView>
  </sheetViews>
  <sheetFormatPr defaultColWidth="9" defaultRowHeight="20.25" x14ac:dyDescent="0.3"/>
  <cols>
    <col min="1" max="1" width="9" style="25" customWidth="1"/>
    <col min="2" max="2" width="9" style="25"/>
    <col min="3" max="3" width="8.375" style="25" customWidth="1"/>
    <col min="4" max="4" width="8.75" style="25" customWidth="1"/>
    <col min="5" max="5" width="9" style="25"/>
    <col min="6" max="6" width="6" style="25" customWidth="1"/>
    <col min="7" max="7" width="11.875" style="25" customWidth="1"/>
    <col min="8" max="8" width="17.25" style="19" customWidth="1"/>
    <col min="9" max="9" width="2.125" style="19" customWidth="1"/>
    <col min="10" max="10" width="17.75" style="19" customWidth="1"/>
    <col min="11" max="11" width="3.25" style="25" customWidth="1"/>
    <col min="12" max="13" width="0" style="25" hidden="1" customWidth="1"/>
    <col min="14" max="14" width="54.75" style="25" customWidth="1"/>
    <col min="15" max="15" width="22.75" style="25" customWidth="1"/>
    <col min="16" max="16" width="20.5" style="19" customWidth="1"/>
    <col min="17" max="17" width="35" style="19" customWidth="1"/>
    <col min="18" max="18" width="21.125" style="25" hidden="1" customWidth="1"/>
    <col min="19" max="19" width="18.625" style="25" hidden="1" customWidth="1"/>
    <col min="20" max="20" width="18.625" style="25" customWidth="1"/>
    <col min="21" max="21" width="21.625" style="25" customWidth="1"/>
    <col min="22" max="22" width="18.75" style="25" customWidth="1"/>
    <col min="23" max="23" width="17.5" style="25" customWidth="1"/>
    <col min="24" max="16384" width="9" style="25"/>
  </cols>
  <sheetData>
    <row r="1" spans="1:17" x14ac:dyDescent="0.3">
      <c r="J1" s="20"/>
    </row>
    <row r="2" spans="1:17" x14ac:dyDescent="0.3">
      <c r="A2" s="136" t="s">
        <v>45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</row>
    <row r="3" spans="1:17" x14ac:dyDescent="0.3">
      <c r="A3" s="136" t="s">
        <v>169</v>
      </c>
      <c r="B3" s="136"/>
      <c r="C3" s="136"/>
      <c r="D3" s="136"/>
      <c r="E3" s="136"/>
      <c r="F3" s="136"/>
      <c r="G3" s="136"/>
      <c r="H3" s="136"/>
      <c r="I3" s="136"/>
      <c r="J3" s="136"/>
    </row>
    <row r="4" spans="1:17" x14ac:dyDescent="0.3">
      <c r="A4" s="136" t="s">
        <v>50</v>
      </c>
      <c r="B4" s="136"/>
      <c r="C4" s="136"/>
      <c r="D4" s="136"/>
      <c r="E4" s="136"/>
      <c r="F4" s="136"/>
      <c r="G4" s="136"/>
      <c r="H4" s="136"/>
      <c r="I4" s="136"/>
      <c r="J4" s="136"/>
    </row>
    <row r="5" spans="1:17" x14ac:dyDescent="0.3">
      <c r="A5" s="26" t="s">
        <v>1</v>
      </c>
      <c r="B5" s="26"/>
      <c r="C5" s="26"/>
      <c r="D5" s="26"/>
      <c r="E5" s="26"/>
      <c r="F5" s="26"/>
      <c r="G5" s="26"/>
      <c r="H5" s="36"/>
      <c r="I5" s="36"/>
      <c r="J5" s="53">
        <v>6470887713.0799999</v>
      </c>
      <c r="N5" s="135" t="s">
        <v>120</v>
      </c>
      <c r="O5" s="135"/>
    </row>
    <row r="6" spans="1:17" x14ac:dyDescent="0.3">
      <c r="A6" s="27" t="s">
        <v>2</v>
      </c>
      <c r="B6" s="26" t="s">
        <v>51</v>
      </c>
      <c r="C6" s="26"/>
      <c r="D6" s="26"/>
      <c r="E6" s="26"/>
      <c r="F6" s="26"/>
      <c r="G6" s="26"/>
      <c r="H6" s="36">
        <v>131684882.19</v>
      </c>
      <c r="I6" s="36"/>
      <c r="J6" s="36"/>
      <c r="N6" s="107" t="s">
        <v>93</v>
      </c>
      <c r="O6" s="88" t="s">
        <v>163</v>
      </c>
      <c r="P6" s="82">
        <v>0</v>
      </c>
      <c r="Q6" s="57" t="s">
        <v>164</v>
      </c>
    </row>
    <row r="7" spans="1:17" ht="22.5" x14ac:dyDescent="0.45">
      <c r="A7" s="27"/>
      <c r="B7" s="26" t="s">
        <v>52</v>
      </c>
      <c r="C7" s="26"/>
      <c r="D7" s="26"/>
      <c r="E7" s="26"/>
      <c r="F7" s="26"/>
      <c r="G7" s="26"/>
      <c r="H7" s="37">
        <v>1106614231.3800001</v>
      </c>
      <c r="I7" s="38"/>
      <c r="J7" s="37">
        <f>H6+H7</f>
        <v>1238299113.5700002</v>
      </c>
      <c r="N7" s="81" t="s">
        <v>126</v>
      </c>
      <c r="O7" s="83">
        <v>0</v>
      </c>
      <c r="P7" s="47"/>
    </row>
    <row r="8" spans="1:17" x14ac:dyDescent="0.3">
      <c r="A8" s="26" t="s">
        <v>53</v>
      </c>
      <c r="B8" s="26"/>
      <c r="C8" s="26"/>
      <c r="D8" s="26"/>
      <c r="E8" s="26"/>
      <c r="F8" s="26"/>
      <c r="G8" s="26"/>
      <c r="H8" s="36"/>
      <c r="I8" s="36"/>
      <c r="J8" s="36">
        <f>J5-J7</f>
        <v>5232588599.5100002</v>
      </c>
      <c r="N8" s="81" t="s">
        <v>127</v>
      </c>
      <c r="O8" s="83">
        <v>0</v>
      </c>
      <c r="P8" s="47"/>
    </row>
    <row r="9" spans="1:17" x14ac:dyDescent="0.3">
      <c r="A9" s="27" t="s">
        <v>2</v>
      </c>
      <c r="B9" s="26" t="s">
        <v>4</v>
      </c>
      <c r="C9" s="26"/>
      <c r="D9" s="26"/>
      <c r="E9" s="26"/>
      <c r="F9" s="26"/>
      <c r="G9" s="26"/>
      <c r="H9" s="36">
        <f>P26</f>
        <v>3951397888.9899998</v>
      </c>
      <c r="I9" s="36"/>
      <c r="J9" s="36"/>
      <c r="N9" s="81" t="s">
        <v>128</v>
      </c>
      <c r="O9" s="83">
        <v>0</v>
      </c>
      <c r="P9" s="47"/>
    </row>
    <row r="10" spans="1:17" x14ac:dyDescent="0.3">
      <c r="A10" s="26"/>
      <c r="B10" s="26" t="s">
        <v>22</v>
      </c>
      <c r="C10" s="26"/>
      <c r="D10" s="26"/>
      <c r="E10" s="26"/>
      <c r="F10" s="26"/>
      <c r="G10" s="26"/>
      <c r="H10" s="36"/>
      <c r="I10" s="36"/>
      <c r="J10" s="36"/>
      <c r="N10" s="81" t="s">
        <v>129</v>
      </c>
      <c r="O10" s="83">
        <v>0</v>
      </c>
      <c r="P10" s="47"/>
    </row>
    <row r="11" spans="1:17" x14ac:dyDescent="0.3">
      <c r="A11" s="26"/>
      <c r="B11" s="26" t="s">
        <v>21</v>
      </c>
      <c r="C11" s="26"/>
      <c r="D11" s="26"/>
      <c r="E11" s="26"/>
      <c r="F11" s="26"/>
      <c r="G11" s="26"/>
      <c r="H11" s="36">
        <v>16380000</v>
      </c>
      <c r="I11" s="36"/>
      <c r="J11" s="36"/>
      <c r="N11" s="81" t="s">
        <v>130</v>
      </c>
      <c r="O11" s="83">
        <v>0</v>
      </c>
      <c r="P11" s="47"/>
    </row>
    <row r="12" spans="1:17" x14ac:dyDescent="0.3">
      <c r="A12" s="26"/>
      <c r="B12" s="26" t="s">
        <v>23</v>
      </c>
      <c r="C12" s="26"/>
      <c r="D12" s="26"/>
      <c r="E12" s="26"/>
      <c r="F12" s="26"/>
      <c r="G12" s="26"/>
      <c r="H12" s="36"/>
      <c r="I12" s="36"/>
      <c r="J12" s="36"/>
      <c r="N12" s="81" t="s">
        <v>131</v>
      </c>
      <c r="O12" s="83">
        <v>0</v>
      </c>
      <c r="P12" s="47"/>
    </row>
    <row r="13" spans="1:17" x14ac:dyDescent="0.3">
      <c r="A13" s="26"/>
      <c r="B13" s="26" t="s">
        <v>5</v>
      </c>
      <c r="C13" s="26"/>
      <c r="D13" s="26"/>
      <c r="E13" s="26"/>
      <c r="F13" s="26"/>
      <c r="G13" s="26"/>
      <c r="H13" s="37">
        <v>0</v>
      </c>
      <c r="I13" s="39"/>
      <c r="J13" s="37">
        <f>H9+H11+H13</f>
        <v>3967777888.9899998</v>
      </c>
      <c r="N13" s="84" t="s">
        <v>132</v>
      </c>
      <c r="O13" s="83">
        <v>0</v>
      </c>
      <c r="P13" s="47"/>
    </row>
    <row r="14" spans="1:17" ht="21" thickBot="1" x14ac:dyDescent="0.35">
      <c r="A14" s="26" t="s">
        <v>49</v>
      </c>
      <c r="B14" s="26"/>
      <c r="C14" s="26"/>
      <c r="D14" s="26"/>
      <c r="E14" s="26"/>
      <c r="F14" s="26"/>
      <c r="G14" s="26"/>
      <c r="H14" s="21"/>
      <c r="I14" s="21"/>
      <c r="J14" s="22">
        <f>J8-J13</f>
        <v>1264810710.5200005</v>
      </c>
      <c r="K14" s="28" t="s">
        <v>10</v>
      </c>
      <c r="N14" s="85" t="s">
        <v>105</v>
      </c>
      <c r="O14" s="47"/>
      <c r="P14" s="47"/>
    </row>
    <row r="15" spans="1:17" ht="21" thickTop="1" x14ac:dyDescent="0.3">
      <c r="A15" s="26"/>
      <c r="B15" s="26"/>
      <c r="C15" s="26"/>
      <c r="D15" s="26"/>
      <c r="E15" s="26"/>
      <c r="F15" s="26"/>
      <c r="G15" s="26"/>
      <c r="H15" s="21"/>
      <c r="I15" s="21"/>
      <c r="J15" s="21"/>
      <c r="N15" s="86" t="s">
        <v>133</v>
      </c>
      <c r="O15" s="83">
        <v>0</v>
      </c>
      <c r="P15" s="47"/>
    </row>
    <row r="16" spans="1:17" x14ac:dyDescent="0.3">
      <c r="A16" s="29" t="s">
        <v>6</v>
      </c>
      <c r="B16" s="26" t="s">
        <v>28</v>
      </c>
      <c r="C16" s="26"/>
      <c r="D16" s="26"/>
      <c r="E16" s="26"/>
      <c r="F16" s="26"/>
      <c r="G16" s="26"/>
      <c r="H16" s="21"/>
      <c r="I16" s="21"/>
      <c r="J16" s="21"/>
      <c r="N16" s="61" t="s">
        <v>134</v>
      </c>
      <c r="O16" s="83" t="s">
        <v>162</v>
      </c>
      <c r="P16" s="47"/>
    </row>
    <row r="17" spans="1:16" x14ac:dyDescent="0.3">
      <c r="A17" s="30"/>
      <c r="B17" s="30" t="s">
        <v>29</v>
      </c>
      <c r="C17" s="30"/>
      <c r="D17" s="30"/>
      <c r="E17" s="30"/>
      <c r="F17" s="30"/>
      <c r="G17" s="30"/>
      <c r="H17" s="31"/>
      <c r="I17" s="21"/>
      <c r="J17" s="21"/>
      <c r="N17" s="105" t="s">
        <v>96</v>
      </c>
      <c r="O17" s="106"/>
      <c r="P17" s="89">
        <f>SUM(O7:O16)</f>
        <v>0</v>
      </c>
    </row>
    <row r="18" spans="1:16" x14ac:dyDescent="0.3">
      <c r="A18" s="30"/>
      <c r="B18" s="30" t="s">
        <v>30</v>
      </c>
      <c r="C18" s="30"/>
      <c r="D18" s="30"/>
      <c r="E18" s="30"/>
      <c r="F18" s="30"/>
      <c r="G18" s="30"/>
      <c r="H18" s="31"/>
      <c r="I18" s="21"/>
      <c r="J18" s="21"/>
      <c r="N18" s="87" t="s">
        <v>98</v>
      </c>
      <c r="O18" s="81"/>
      <c r="P18" s="47">
        <f>SUM(P6-P17)</f>
        <v>0</v>
      </c>
    </row>
    <row r="19" spans="1:16" x14ac:dyDescent="0.3">
      <c r="A19" s="30"/>
      <c r="B19" s="30" t="s">
        <v>31</v>
      </c>
      <c r="C19" s="30"/>
      <c r="D19" s="30"/>
      <c r="E19" s="30"/>
      <c r="F19" s="30"/>
      <c r="G19" s="30"/>
      <c r="H19" s="31"/>
      <c r="I19" s="21"/>
      <c r="J19" s="21"/>
      <c r="N19" s="93" t="s">
        <v>99</v>
      </c>
      <c r="O19" s="96"/>
      <c r="P19" s="90"/>
    </row>
    <row r="20" spans="1:16" x14ac:dyDescent="0.3">
      <c r="A20" s="30"/>
      <c r="B20" s="30" t="s">
        <v>32</v>
      </c>
      <c r="C20" s="30"/>
      <c r="D20" s="30"/>
      <c r="E20" s="30"/>
      <c r="F20" s="30"/>
      <c r="G20" s="30"/>
      <c r="H20" s="31"/>
      <c r="I20" s="21"/>
      <c r="J20" s="21"/>
      <c r="N20" s="94" t="s">
        <v>100</v>
      </c>
      <c r="O20" s="97"/>
      <c r="P20" s="92"/>
    </row>
    <row r="21" spans="1:16" x14ac:dyDescent="0.3">
      <c r="A21" s="30"/>
      <c r="B21" s="25" t="s">
        <v>121</v>
      </c>
      <c r="I21" s="21"/>
      <c r="J21" s="21"/>
      <c r="N21" s="95"/>
      <c r="O21" s="98"/>
      <c r="P21" s="91"/>
    </row>
    <row r="22" spans="1:16" x14ac:dyDescent="0.3">
      <c r="A22" s="30"/>
      <c r="B22" s="30" t="s">
        <v>122</v>
      </c>
      <c r="C22" s="30"/>
      <c r="D22" s="30"/>
      <c r="E22" s="30"/>
      <c r="F22" s="30"/>
      <c r="G22" s="30"/>
      <c r="H22" s="31"/>
      <c r="I22" s="21"/>
      <c r="J22" s="21"/>
      <c r="N22" s="99" t="s">
        <v>84</v>
      </c>
      <c r="O22" s="100"/>
      <c r="P22" s="47">
        <v>3951397888.9899998</v>
      </c>
    </row>
    <row r="23" spans="1:16" x14ac:dyDescent="0.3">
      <c r="A23" s="30"/>
      <c r="B23" s="30" t="s">
        <v>77</v>
      </c>
      <c r="C23" s="30"/>
      <c r="D23" s="30"/>
      <c r="E23" s="30"/>
      <c r="F23" s="30"/>
      <c r="G23" s="30"/>
      <c r="H23" s="31"/>
      <c r="I23" s="21"/>
      <c r="J23" s="21"/>
      <c r="N23" s="101" t="s">
        <v>135</v>
      </c>
      <c r="O23" s="100"/>
      <c r="P23" s="47"/>
    </row>
    <row r="24" spans="1:16" x14ac:dyDescent="0.3">
      <c r="A24" s="30"/>
      <c r="B24" s="137" t="s">
        <v>123</v>
      </c>
      <c r="C24" s="137"/>
      <c r="D24" s="137"/>
      <c r="E24" s="137"/>
      <c r="F24" s="137"/>
      <c r="G24" s="137"/>
      <c r="H24" s="137"/>
      <c r="I24" s="21"/>
      <c r="J24" s="21"/>
      <c r="N24" s="102" t="s">
        <v>102</v>
      </c>
      <c r="O24" s="100"/>
      <c r="P24" s="47"/>
    </row>
    <row r="25" spans="1:16" x14ac:dyDescent="0.3">
      <c r="A25" s="30"/>
      <c r="B25" s="26" t="s">
        <v>124</v>
      </c>
      <c r="C25" s="26"/>
      <c r="D25" s="26"/>
      <c r="E25" s="26"/>
      <c r="F25" s="26"/>
      <c r="G25" s="26"/>
      <c r="I25" s="21"/>
      <c r="J25" s="21"/>
      <c r="N25" s="101" t="s">
        <v>104</v>
      </c>
      <c r="O25" s="100"/>
      <c r="P25" s="47">
        <v>0</v>
      </c>
    </row>
    <row r="26" spans="1:16" x14ac:dyDescent="0.3">
      <c r="A26" s="30"/>
      <c r="B26" s="30" t="s">
        <v>35</v>
      </c>
      <c r="C26" s="30"/>
      <c r="D26" s="30"/>
      <c r="E26" s="30"/>
      <c r="F26" s="30"/>
      <c r="G26" s="30"/>
      <c r="H26" s="31"/>
      <c r="I26" s="21"/>
      <c r="J26" s="21"/>
      <c r="N26" s="99" t="s">
        <v>106</v>
      </c>
      <c r="O26" s="100"/>
      <c r="P26" s="103">
        <f>SUM(P22)-SUM(P23:P25)</f>
        <v>3951397888.9899998</v>
      </c>
    </row>
    <row r="27" spans="1:16" x14ac:dyDescent="0.3">
      <c r="A27" s="30"/>
      <c r="B27" s="30" t="s">
        <v>36</v>
      </c>
      <c r="C27" s="30"/>
      <c r="D27" s="30"/>
      <c r="E27" s="30"/>
      <c r="F27" s="30"/>
      <c r="G27" s="30"/>
      <c r="H27" s="31"/>
      <c r="I27" s="21"/>
      <c r="J27" s="21"/>
      <c r="N27" s="104"/>
      <c r="O27" s="63"/>
      <c r="P27" s="63"/>
    </row>
    <row r="28" spans="1:16" x14ac:dyDescent="0.3">
      <c r="A28" s="30"/>
      <c r="B28" s="30"/>
      <c r="C28" s="30"/>
      <c r="D28" s="30"/>
      <c r="E28" s="30"/>
      <c r="F28" s="30"/>
      <c r="G28" s="30"/>
      <c r="H28" s="31"/>
      <c r="I28" s="21"/>
      <c r="J28" s="21"/>
      <c r="O28" s="19"/>
    </row>
    <row r="29" spans="1:16" x14ac:dyDescent="0.3">
      <c r="A29" s="26"/>
      <c r="B29" s="30"/>
      <c r="C29" s="30"/>
      <c r="D29" s="30"/>
      <c r="E29" s="30"/>
      <c r="F29" s="30"/>
      <c r="G29" s="30"/>
      <c r="H29" s="31"/>
      <c r="I29" s="21"/>
      <c r="J29" s="21"/>
      <c r="O29" s="19"/>
    </row>
    <row r="30" spans="1:16" x14ac:dyDescent="0.3">
      <c r="A30" s="26"/>
      <c r="B30" s="30"/>
      <c r="C30" s="30"/>
      <c r="D30" s="30"/>
      <c r="E30" s="30"/>
      <c r="F30" s="30"/>
      <c r="G30" s="30"/>
      <c r="H30" s="31"/>
      <c r="I30" s="21"/>
      <c r="J30" s="21"/>
      <c r="O30" s="19"/>
    </row>
    <row r="31" spans="1:16" x14ac:dyDescent="0.3">
      <c r="A31" s="26"/>
      <c r="B31" s="30"/>
      <c r="C31" s="30"/>
      <c r="D31" s="30"/>
      <c r="E31" s="30"/>
      <c r="F31" s="30"/>
      <c r="G31" s="30"/>
      <c r="H31" s="31"/>
      <c r="I31" s="21"/>
      <c r="J31" s="21"/>
      <c r="O31" s="19"/>
    </row>
    <row r="32" spans="1:16" x14ac:dyDescent="0.3">
      <c r="A32" s="26"/>
      <c r="B32" s="26"/>
      <c r="C32" s="26"/>
      <c r="D32" s="26"/>
      <c r="E32" s="26"/>
      <c r="F32" s="26"/>
      <c r="G32" s="26"/>
      <c r="H32" s="21"/>
      <c r="I32" s="21"/>
      <c r="J32" s="21"/>
      <c r="O32" s="19"/>
    </row>
    <row r="33" spans="1:23" x14ac:dyDescent="0.3">
      <c r="A33" s="26"/>
      <c r="B33" s="26"/>
      <c r="C33" s="26"/>
      <c r="D33" s="26"/>
      <c r="E33" s="26"/>
      <c r="F33" s="26"/>
      <c r="G33" s="26"/>
      <c r="H33" s="21"/>
      <c r="I33" s="21"/>
      <c r="J33" s="21"/>
      <c r="O33" s="19"/>
    </row>
    <row r="34" spans="1:23" x14ac:dyDescent="0.3">
      <c r="A34" s="26"/>
      <c r="B34" s="25" t="s">
        <v>12</v>
      </c>
      <c r="F34" s="25" t="s">
        <v>13</v>
      </c>
      <c r="G34" s="24" t="s">
        <v>12</v>
      </c>
      <c r="J34" s="24" t="s">
        <v>17</v>
      </c>
      <c r="O34" s="19"/>
    </row>
    <row r="35" spans="1:23" x14ac:dyDescent="0.3">
      <c r="A35" s="26"/>
      <c r="C35" s="25" t="s">
        <v>56</v>
      </c>
      <c r="H35" s="19" t="s">
        <v>57</v>
      </c>
      <c r="O35" s="19"/>
    </row>
    <row r="36" spans="1:23" x14ac:dyDescent="0.3">
      <c r="A36" s="26"/>
      <c r="B36" s="25" t="s">
        <v>67</v>
      </c>
      <c r="C36" s="25" t="s">
        <v>69</v>
      </c>
      <c r="H36" s="19" t="s">
        <v>125</v>
      </c>
      <c r="O36" s="19"/>
    </row>
    <row r="37" spans="1:23" x14ac:dyDescent="0.3">
      <c r="A37" s="26"/>
      <c r="B37" s="26"/>
      <c r="C37" s="26"/>
      <c r="D37" s="26"/>
      <c r="E37" s="26"/>
      <c r="F37" s="26"/>
      <c r="G37" s="26"/>
      <c r="H37" s="21"/>
      <c r="I37" s="21"/>
      <c r="J37" s="21"/>
      <c r="O37" s="19"/>
    </row>
    <row r="38" spans="1:23" x14ac:dyDescent="0.3">
      <c r="A38" s="26"/>
      <c r="B38" s="26"/>
      <c r="C38" s="26"/>
      <c r="D38" s="26"/>
      <c r="E38" s="26"/>
      <c r="F38" s="26"/>
      <c r="G38" s="26"/>
      <c r="H38" s="21"/>
      <c r="I38" s="21"/>
      <c r="J38" s="21"/>
      <c r="O38" s="19"/>
    </row>
    <row r="39" spans="1:23" x14ac:dyDescent="0.3">
      <c r="A39" s="26"/>
      <c r="B39" s="26"/>
      <c r="C39" s="26"/>
      <c r="D39" s="26"/>
      <c r="E39" s="26"/>
      <c r="F39" s="26"/>
      <c r="G39" s="26"/>
      <c r="H39" s="21"/>
      <c r="I39" s="21"/>
      <c r="J39" s="21"/>
      <c r="O39" s="19"/>
    </row>
    <row r="40" spans="1:23" x14ac:dyDescent="0.3">
      <c r="A40" s="26"/>
      <c r="B40" s="26"/>
      <c r="C40" s="26"/>
      <c r="D40" s="26"/>
      <c r="E40" s="26"/>
      <c r="F40" s="26"/>
      <c r="G40" s="26"/>
      <c r="H40" s="21"/>
      <c r="I40" s="21"/>
      <c r="J40" s="21"/>
      <c r="O40" s="19"/>
    </row>
    <row r="41" spans="1:23" x14ac:dyDescent="0.3">
      <c r="A41" s="26"/>
      <c r="B41" s="26"/>
      <c r="C41" s="26"/>
      <c r="D41" s="26"/>
      <c r="E41" s="26"/>
      <c r="F41" s="26"/>
      <c r="G41" s="26"/>
      <c r="H41" s="21"/>
      <c r="I41" s="21"/>
      <c r="J41" s="21"/>
      <c r="O41" s="19"/>
    </row>
    <row r="42" spans="1:23" x14ac:dyDescent="0.3">
      <c r="A42" s="136"/>
      <c r="B42" s="136"/>
      <c r="C42" s="136"/>
      <c r="D42" s="136"/>
      <c r="E42" s="136"/>
      <c r="F42" s="136"/>
      <c r="G42" s="136"/>
      <c r="H42" s="136"/>
      <c r="I42" s="136"/>
      <c r="J42" s="136"/>
      <c r="K42" s="136"/>
      <c r="P42" s="45"/>
      <c r="Q42" s="45"/>
    </row>
    <row r="43" spans="1:23" x14ac:dyDescent="0.3">
      <c r="A43" s="136"/>
      <c r="B43" s="136"/>
      <c r="C43" s="136"/>
      <c r="D43" s="136"/>
      <c r="E43" s="136"/>
      <c r="F43" s="136"/>
      <c r="G43" s="136"/>
      <c r="H43" s="136"/>
      <c r="I43" s="136"/>
      <c r="J43" s="136"/>
      <c r="K43" s="136"/>
      <c r="P43" s="45"/>
      <c r="Q43" s="45"/>
    </row>
    <row r="44" spans="1:23" x14ac:dyDescent="0.3">
      <c r="A44" s="136"/>
      <c r="B44" s="136"/>
      <c r="C44" s="136"/>
      <c r="D44" s="136"/>
      <c r="E44" s="136"/>
      <c r="F44" s="136"/>
      <c r="G44" s="136"/>
      <c r="H44" s="136"/>
      <c r="I44" s="136"/>
      <c r="J44" s="136"/>
      <c r="K44" s="136"/>
      <c r="P44" s="45"/>
      <c r="Q44" s="45"/>
    </row>
    <row r="45" spans="1:23" x14ac:dyDescent="0.3">
      <c r="A45" s="26"/>
      <c r="B45" s="26"/>
      <c r="C45" s="26"/>
      <c r="D45" s="26"/>
      <c r="E45" s="26"/>
      <c r="F45" s="26"/>
      <c r="G45" s="26"/>
      <c r="H45" s="65"/>
      <c r="I45" s="23"/>
      <c r="J45" s="45"/>
      <c r="K45" s="28"/>
      <c r="N45" s="29"/>
      <c r="P45" s="25"/>
      <c r="Q45" s="25"/>
    </row>
    <row r="46" spans="1:23" x14ac:dyDescent="0.3">
      <c r="A46" s="27"/>
      <c r="B46" s="26"/>
      <c r="C46" s="26"/>
      <c r="D46" s="26"/>
      <c r="E46" s="26"/>
      <c r="F46" s="26"/>
      <c r="G46" s="26"/>
      <c r="H46" s="65"/>
      <c r="I46" s="23"/>
      <c r="J46" s="45"/>
      <c r="P46" s="25"/>
      <c r="Q46" s="45"/>
      <c r="R46" s="66"/>
      <c r="S46" s="51"/>
      <c r="T46" s="67"/>
      <c r="U46" s="67"/>
      <c r="V46" s="67"/>
      <c r="W46" s="67"/>
    </row>
    <row r="47" spans="1:23" x14ac:dyDescent="0.3">
      <c r="A47" s="26"/>
      <c r="B47" s="26"/>
      <c r="C47" s="26"/>
      <c r="D47" s="26"/>
      <c r="E47" s="26"/>
      <c r="F47" s="26"/>
      <c r="G47" s="26"/>
      <c r="H47" s="65"/>
      <c r="I47" s="23"/>
      <c r="J47" s="45"/>
      <c r="O47" s="45"/>
      <c r="P47" s="25"/>
      <c r="Q47" s="45"/>
      <c r="S47" s="23"/>
      <c r="T47" s="68"/>
      <c r="U47" s="23"/>
      <c r="V47" s="69"/>
      <c r="W47" s="23"/>
    </row>
    <row r="48" spans="1:23" x14ac:dyDescent="0.3">
      <c r="A48" s="27"/>
      <c r="B48" s="26"/>
      <c r="C48" s="26"/>
      <c r="D48" s="26"/>
      <c r="E48" s="26"/>
      <c r="F48" s="26"/>
      <c r="G48" s="26"/>
      <c r="H48" s="65"/>
      <c r="I48" s="23"/>
      <c r="J48" s="45"/>
      <c r="O48" s="45"/>
      <c r="P48" s="25"/>
      <c r="Q48" s="45"/>
      <c r="S48" s="23"/>
      <c r="T48" s="68"/>
      <c r="U48" s="23"/>
      <c r="V48" s="69"/>
      <c r="W48" s="23"/>
    </row>
    <row r="49" spans="1:19" x14ac:dyDescent="0.3">
      <c r="A49" s="27"/>
      <c r="B49" s="26"/>
      <c r="C49" s="26"/>
      <c r="D49" s="26"/>
      <c r="E49" s="26"/>
      <c r="F49" s="26"/>
      <c r="G49" s="26"/>
      <c r="H49" s="70"/>
      <c r="I49" s="23"/>
      <c r="J49" s="45"/>
      <c r="O49" s="45"/>
      <c r="P49" s="45"/>
      <c r="Q49" s="32"/>
      <c r="S49" s="52"/>
    </row>
    <row r="50" spans="1:19" x14ac:dyDescent="0.3">
      <c r="A50" s="27"/>
      <c r="B50" s="26"/>
      <c r="C50" s="26"/>
      <c r="D50" s="26"/>
      <c r="E50" s="26"/>
      <c r="F50" s="26"/>
      <c r="G50" s="26"/>
      <c r="H50" s="65"/>
      <c r="I50" s="23"/>
      <c r="J50" s="45"/>
      <c r="N50" s="26"/>
      <c r="O50" s="45"/>
      <c r="P50" s="25"/>
      <c r="Q50" s="25"/>
    </row>
    <row r="51" spans="1:19" x14ac:dyDescent="0.3">
      <c r="A51" s="26"/>
      <c r="B51" s="26"/>
      <c r="C51" s="26"/>
      <c r="D51" s="26"/>
      <c r="E51" s="26"/>
      <c r="F51" s="26"/>
      <c r="G51" s="26"/>
      <c r="H51" s="65"/>
      <c r="I51" s="23"/>
      <c r="J51" s="45"/>
      <c r="N51" s="24"/>
      <c r="O51" s="59"/>
      <c r="P51" s="45"/>
      <c r="Q51" s="45"/>
    </row>
    <row r="52" spans="1:19" x14ac:dyDescent="0.3">
      <c r="A52" s="26"/>
      <c r="B52" s="26"/>
      <c r="C52" s="26"/>
      <c r="D52" s="26"/>
      <c r="E52" s="26"/>
      <c r="F52" s="26"/>
      <c r="G52" s="26"/>
      <c r="H52" s="65"/>
      <c r="I52" s="23"/>
      <c r="J52" s="45"/>
      <c r="P52" s="45"/>
      <c r="Q52" s="45"/>
    </row>
    <row r="53" spans="1:19" ht="14.25" customHeight="1" x14ac:dyDescent="0.3">
      <c r="A53" s="26"/>
      <c r="B53" s="26"/>
      <c r="C53" s="26"/>
      <c r="D53" s="26"/>
      <c r="E53" s="26"/>
      <c r="F53" s="26"/>
      <c r="G53" s="26"/>
      <c r="H53" s="65"/>
      <c r="I53" s="23"/>
      <c r="J53" s="23"/>
      <c r="P53" s="45"/>
      <c r="Q53" s="45"/>
    </row>
    <row r="54" spans="1:19" x14ac:dyDescent="0.3">
      <c r="H54" s="23"/>
      <c r="I54" s="65"/>
      <c r="J54" s="65"/>
      <c r="P54" s="45"/>
      <c r="Q54" s="45"/>
    </row>
    <row r="55" spans="1:19" s="30" customFormat="1" ht="16.5" x14ac:dyDescent="0.25">
      <c r="I55" s="71"/>
      <c r="J55" s="71"/>
      <c r="P55" s="71"/>
      <c r="Q55" s="71"/>
    </row>
    <row r="56" spans="1:19" s="30" customFormat="1" ht="16.5" x14ac:dyDescent="0.25">
      <c r="I56" s="71"/>
      <c r="J56" s="71"/>
      <c r="P56" s="71"/>
      <c r="Q56" s="71"/>
    </row>
    <row r="57" spans="1:19" s="30" customFormat="1" ht="16.5" x14ac:dyDescent="0.25">
      <c r="I57" s="71"/>
      <c r="J57" s="71"/>
      <c r="P57" s="71"/>
      <c r="Q57" s="71"/>
    </row>
    <row r="58" spans="1:19" s="30" customFormat="1" ht="16.5" x14ac:dyDescent="0.25">
      <c r="I58" s="71"/>
      <c r="J58" s="71"/>
      <c r="P58" s="71"/>
      <c r="Q58" s="71"/>
    </row>
    <row r="59" spans="1:19" s="30" customFormat="1" ht="16.5" x14ac:dyDescent="0.25">
      <c r="I59" s="71"/>
      <c r="J59" s="71"/>
      <c r="P59" s="71"/>
      <c r="Q59" s="71"/>
    </row>
    <row r="60" spans="1:19" s="30" customFormat="1" ht="16.5" x14ac:dyDescent="0.25">
      <c r="I60" s="71"/>
      <c r="J60" s="71"/>
      <c r="P60" s="71"/>
      <c r="Q60" s="71"/>
    </row>
    <row r="61" spans="1:19" s="30" customFormat="1" ht="16.5" x14ac:dyDescent="0.25">
      <c r="I61" s="71"/>
      <c r="J61" s="71"/>
      <c r="P61" s="71"/>
      <c r="Q61" s="71"/>
    </row>
    <row r="62" spans="1:19" s="30" customFormat="1" ht="16.5" x14ac:dyDescent="0.25">
      <c r="I62" s="71"/>
      <c r="J62" s="71"/>
      <c r="P62" s="71"/>
      <c r="Q62" s="71"/>
    </row>
    <row r="63" spans="1:19" s="30" customFormat="1" ht="16.5" x14ac:dyDescent="0.25">
      <c r="I63" s="31"/>
      <c r="J63" s="31"/>
      <c r="P63" s="31"/>
      <c r="Q63" s="31"/>
    </row>
    <row r="64" spans="1:19" s="30" customFormat="1" ht="16.5" x14ac:dyDescent="0.25">
      <c r="I64" s="31"/>
      <c r="J64" s="31"/>
      <c r="P64" s="31"/>
      <c r="Q64" s="31"/>
    </row>
    <row r="65" spans="2:17" s="30" customFormat="1" ht="16.5" x14ac:dyDescent="0.25">
      <c r="I65" s="31"/>
      <c r="J65" s="31"/>
      <c r="P65" s="31"/>
      <c r="Q65" s="31"/>
    </row>
    <row r="66" spans="2:17" s="30" customFormat="1" ht="16.5" x14ac:dyDescent="0.25">
      <c r="I66" s="31"/>
      <c r="J66" s="31"/>
      <c r="P66" s="31"/>
      <c r="Q66" s="31"/>
    </row>
    <row r="67" spans="2:17" s="30" customFormat="1" ht="16.5" x14ac:dyDescent="0.25">
      <c r="H67" s="31"/>
      <c r="I67" s="31"/>
      <c r="J67" s="31"/>
      <c r="P67" s="31"/>
      <c r="Q67" s="31"/>
    </row>
    <row r="68" spans="2:17" x14ac:dyDescent="0.3">
      <c r="B68" s="25" t="s">
        <v>12</v>
      </c>
      <c r="F68" s="25" t="s">
        <v>13</v>
      </c>
      <c r="G68" s="24" t="s">
        <v>12</v>
      </c>
      <c r="J68" s="24" t="s">
        <v>17</v>
      </c>
    </row>
    <row r="69" spans="2:17" x14ac:dyDescent="0.3">
      <c r="C69" s="25" t="s">
        <v>56</v>
      </c>
      <c r="H69" s="19" t="s">
        <v>57</v>
      </c>
    </row>
    <row r="70" spans="2:17" x14ac:dyDescent="0.3">
      <c r="B70" s="25" t="s">
        <v>67</v>
      </c>
      <c r="C70" s="25" t="s">
        <v>69</v>
      </c>
      <c r="H70" s="19" t="s">
        <v>20</v>
      </c>
    </row>
  </sheetData>
  <mergeCells count="8">
    <mergeCell ref="N5:O5"/>
    <mergeCell ref="A44:K44"/>
    <mergeCell ref="A2:K2"/>
    <mergeCell ref="A3:J3"/>
    <mergeCell ref="A4:J4"/>
    <mergeCell ref="A42:K42"/>
    <mergeCell ref="A43:K43"/>
    <mergeCell ref="B24:H24"/>
  </mergeCells>
  <pageMargins left="0.11811023622047245" right="0" top="0.55118110236220474" bottom="0.35433070866141736" header="0.31496062992125984" footer="0.31496062992125984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C767F-6BF6-4703-BCD6-7D6118DB6453}">
  <sheetPr>
    <tabColor theme="9" tint="0.39997558519241921"/>
  </sheetPr>
  <dimension ref="A1:K62"/>
  <sheetViews>
    <sheetView showGridLines="0" workbookViewId="0">
      <selection activeCell="A3" sqref="A3:K3"/>
    </sheetView>
  </sheetViews>
  <sheetFormatPr defaultColWidth="9" defaultRowHeight="20.25" x14ac:dyDescent="0.3"/>
  <cols>
    <col min="1" max="6" width="9" style="1"/>
    <col min="7" max="7" width="7.625" style="1" customWidth="1"/>
    <col min="8" max="8" width="14.625" style="2" customWidth="1"/>
    <col min="9" max="9" width="2.75" style="2" customWidth="1"/>
    <col min="10" max="10" width="17.625" style="2" customWidth="1"/>
    <col min="11" max="11" width="3.375" style="1" customWidth="1"/>
    <col min="12" max="16384" width="9" style="1"/>
  </cols>
  <sheetData>
    <row r="1" spans="1:11" x14ac:dyDescent="0.3">
      <c r="J1" s="134"/>
      <c r="K1" s="134"/>
    </row>
    <row r="2" spans="1:11" x14ac:dyDescent="0.3">
      <c r="A2" s="133" t="s">
        <v>41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</row>
    <row r="3" spans="1:11" x14ac:dyDescent="0.3">
      <c r="A3" s="133" t="str">
        <f>'พิสูจน์สะสม30 ก.ย66'!A3:J3</f>
        <v>องค์การบริหารส่วนจังหวัดชลบุรี</v>
      </c>
      <c r="B3" s="133"/>
      <c r="C3" s="133"/>
      <c r="D3" s="133"/>
      <c r="E3" s="133"/>
      <c r="F3" s="133"/>
      <c r="G3" s="133"/>
      <c r="H3" s="133"/>
      <c r="I3" s="133"/>
      <c r="J3" s="133"/>
      <c r="K3" s="133"/>
    </row>
    <row r="4" spans="1:11" x14ac:dyDescent="0.3">
      <c r="A4" s="133" t="str">
        <f>'พิสูจน์สะสม30 ก.ย66'!A4</f>
        <v>ณ วันที่ 30 กันยายน 2566</v>
      </c>
      <c r="B4" s="133"/>
      <c r="C4" s="133"/>
      <c r="D4" s="133"/>
      <c r="E4" s="133"/>
      <c r="F4" s="133"/>
      <c r="G4" s="133"/>
      <c r="H4" s="133"/>
      <c r="I4" s="133"/>
      <c r="J4" s="133"/>
      <c r="K4" s="133"/>
    </row>
    <row r="5" spans="1:11" x14ac:dyDescent="0.3">
      <c r="A5" s="1" t="s">
        <v>52</v>
      </c>
      <c r="H5" s="42"/>
      <c r="I5" s="42"/>
      <c r="J5" s="42">
        <f>'พิสูจน์สะสม30 ก.ย66'!H7</f>
        <v>1106614231.3800001</v>
      </c>
    </row>
    <row r="6" spans="1:11" x14ac:dyDescent="0.3">
      <c r="A6" s="16" t="s">
        <v>2</v>
      </c>
      <c r="B6" s="1" t="s">
        <v>9</v>
      </c>
      <c r="H6" s="42"/>
      <c r="I6" s="42"/>
      <c r="J6" s="42"/>
    </row>
    <row r="7" spans="1:11" ht="22.5" x14ac:dyDescent="0.45">
      <c r="B7" s="1" t="s">
        <v>23</v>
      </c>
      <c r="H7" s="43">
        <v>0</v>
      </c>
      <c r="I7" s="44"/>
      <c r="J7" s="43"/>
    </row>
    <row r="8" spans="1:11" x14ac:dyDescent="0.3">
      <c r="B8" s="1" t="s">
        <v>5</v>
      </c>
      <c r="H8" s="9">
        <v>0</v>
      </c>
      <c r="I8" s="8"/>
      <c r="J8" s="9">
        <v>0</v>
      </c>
    </row>
    <row r="9" spans="1:11" ht="21" thickBot="1" x14ac:dyDescent="0.35">
      <c r="A9" s="1" t="s">
        <v>54</v>
      </c>
      <c r="H9" s="8"/>
      <c r="I9" s="8"/>
      <c r="J9" s="12">
        <f>J5-J8</f>
        <v>1106614231.3800001</v>
      </c>
      <c r="K9" s="6" t="s">
        <v>10</v>
      </c>
    </row>
    <row r="10" spans="1:11" ht="21" thickTop="1" x14ac:dyDescent="0.3">
      <c r="H10" s="8"/>
      <c r="I10" s="8"/>
      <c r="J10" s="8"/>
    </row>
    <row r="11" spans="1:11" x14ac:dyDescent="0.3">
      <c r="H11" s="8"/>
      <c r="I11" s="8"/>
      <c r="J11" s="8"/>
    </row>
    <row r="12" spans="1:11" x14ac:dyDescent="0.3">
      <c r="H12" s="8"/>
      <c r="I12" s="8"/>
      <c r="J12" s="8"/>
    </row>
    <row r="13" spans="1:11" x14ac:dyDescent="0.3">
      <c r="H13" s="8"/>
      <c r="I13" s="8"/>
      <c r="J13" s="8"/>
    </row>
    <row r="14" spans="1:11" x14ac:dyDescent="0.3">
      <c r="H14" s="8"/>
      <c r="I14" s="8"/>
      <c r="J14" s="8"/>
    </row>
    <row r="15" spans="1:11" x14ac:dyDescent="0.3">
      <c r="H15" s="8"/>
      <c r="I15" s="8"/>
      <c r="J15" s="8"/>
    </row>
    <row r="16" spans="1:11" x14ac:dyDescent="0.3">
      <c r="H16" s="8"/>
      <c r="I16" s="8"/>
      <c r="J16" s="8"/>
    </row>
    <row r="17" spans="2:10" x14ac:dyDescent="0.3">
      <c r="H17" s="8"/>
      <c r="I17" s="8"/>
      <c r="J17" s="8"/>
    </row>
    <row r="18" spans="2:10" x14ac:dyDescent="0.3">
      <c r="H18" s="8"/>
      <c r="I18" s="8"/>
      <c r="J18" s="8"/>
    </row>
    <row r="19" spans="2:10" x14ac:dyDescent="0.3">
      <c r="B19" s="1" t="s">
        <v>12</v>
      </c>
      <c r="F19" s="1" t="s">
        <v>13</v>
      </c>
      <c r="G19" s="15" t="s">
        <v>12</v>
      </c>
      <c r="J19" s="15" t="s">
        <v>17</v>
      </c>
    </row>
    <row r="20" spans="2:10" x14ac:dyDescent="0.3">
      <c r="C20" s="1" t="s">
        <v>148</v>
      </c>
      <c r="H20" s="2" t="s">
        <v>149</v>
      </c>
    </row>
    <row r="21" spans="2:10" x14ac:dyDescent="0.3">
      <c r="B21" s="25" t="s">
        <v>67</v>
      </c>
      <c r="C21" s="25" t="s">
        <v>69</v>
      </c>
      <c r="D21" s="25"/>
      <c r="E21" s="25"/>
      <c r="H21" s="2" t="s">
        <v>19</v>
      </c>
    </row>
    <row r="22" spans="2:10" x14ac:dyDescent="0.3">
      <c r="H22" s="8"/>
      <c r="I22" s="8"/>
      <c r="J22" s="8"/>
    </row>
    <row r="23" spans="2:10" x14ac:dyDescent="0.3">
      <c r="H23" s="8"/>
      <c r="I23" s="8"/>
      <c r="J23" s="8"/>
    </row>
    <row r="24" spans="2:10" x14ac:dyDescent="0.3">
      <c r="H24" s="8"/>
      <c r="I24" s="8"/>
      <c r="J24" s="8"/>
    </row>
    <row r="25" spans="2:10" x14ac:dyDescent="0.3">
      <c r="H25" s="8"/>
      <c r="I25" s="8"/>
      <c r="J25" s="8"/>
    </row>
    <row r="26" spans="2:10" x14ac:dyDescent="0.3">
      <c r="H26" s="8"/>
      <c r="I26" s="8"/>
      <c r="J26" s="8"/>
    </row>
    <row r="27" spans="2:10" x14ac:dyDescent="0.3">
      <c r="H27" s="8"/>
      <c r="I27" s="8"/>
      <c r="J27" s="8"/>
    </row>
    <row r="28" spans="2:10" x14ac:dyDescent="0.3">
      <c r="H28" s="8"/>
      <c r="I28" s="8"/>
      <c r="J28" s="8"/>
    </row>
    <row r="29" spans="2:10" x14ac:dyDescent="0.3">
      <c r="H29" s="8"/>
      <c r="I29" s="8"/>
      <c r="J29" s="8"/>
    </row>
    <row r="30" spans="2:10" x14ac:dyDescent="0.3">
      <c r="H30" s="8"/>
      <c r="I30" s="8"/>
      <c r="J30" s="8"/>
    </row>
    <row r="31" spans="2:10" x14ac:dyDescent="0.3">
      <c r="H31" s="8"/>
      <c r="I31" s="8"/>
      <c r="J31" s="8"/>
    </row>
    <row r="32" spans="2:10" x14ac:dyDescent="0.3">
      <c r="H32" s="8"/>
      <c r="I32" s="8"/>
      <c r="J32" s="8"/>
    </row>
    <row r="33" spans="8:10" x14ac:dyDescent="0.3">
      <c r="H33" s="8"/>
      <c r="I33" s="8"/>
      <c r="J33" s="8"/>
    </row>
    <row r="34" spans="8:10" x14ac:dyDescent="0.3">
      <c r="H34" s="8"/>
      <c r="I34" s="8"/>
      <c r="J34" s="8"/>
    </row>
    <row r="35" spans="8:10" x14ac:dyDescent="0.3">
      <c r="H35" s="8"/>
      <c r="I35" s="8"/>
      <c r="J35" s="8"/>
    </row>
    <row r="36" spans="8:10" x14ac:dyDescent="0.3">
      <c r="H36" s="8"/>
      <c r="I36" s="8"/>
      <c r="J36" s="8"/>
    </row>
    <row r="37" spans="8:10" x14ac:dyDescent="0.3">
      <c r="H37" s="8"/>
      <c r="I37" s="8"/>
      <c r="J37" s="8"/>
    </row>
    <row r="38" spans="8:10" x14ac:dyDescent="0.3">
      <c r="H38" s="8"/>
      <c r="I38" s="8"/>
      <c r="J38" s="8"/>
    </row>
    <row r="39" spans="8:10" x14ac:dyDescent="0.3">
      <c r="H39" s="8"/>
      <c r="I39" s="8"/>
      <c r="J39" s="8"/>
    </row>
    <row r="40" spans="8:10" x14ac:dyDescent="0.3">
      <c r="H40" s="8"/>
      <c r="I40" s="8"/>
      <c r="J40" s="8"/>
    </row>
    <row r="41" spans="8:10" x14ac:dyDescent="0.3">
      <c r="H41" s="8"/>
      <c r="I41" s="8"/>
      <c r="J41" s="8"/>
    </row>
    <row r="42" spans="8:10" x14ac:dyDescent="0.3">
      <c r="H42" s="11"/>
      <c r="I42" s="11"/>
      <c r="J42" s="11"/>
    </row>
    <row r="43" spans="8:10" x14ac:dyDescent="0.3">
      <c r="H43" s="8"/>
      <c r="I43" s="8"/>
      <c r="J43" s="8"/>
    </row>
    <row r="45" spans="8:10" x14ac:dyDescent="0.3">
      <c r="H45" s="1"/>
      <c r="I45" s="1"/>
      <c r="J45" s="1"/>
    </row>
    <row r="46" spans="8:10" x14ac:dyDescent="0.3">
      <c r="H46" s="1"/>
      <c r="I46" s="1"/>
      <c r="J46" s="1"/>
    </row>
    <row r="47" spans="8:10" x14ac:dyDescent="0.3">
      <c r="H47" s="1"/>
      <c r="I47" s="1"/>
      <c r="J47" s="1"/>
    </row>
    <row r="48" spans="8:10" x14ac:dyDescent="0.3">
      <c r="H48" s="11"/>
      <c r="I48" s="4"/>
      <c r="J48" s="4"/>
    </row>
    <row r="49" spans="2:10" x14ac:dyDescent="0.3">
      <c r="H49" s="11"/>
      <c r="I49" s="4"/>
      <c r="J49" s="4"/>
    </row>
    <row r="50" spans="2:10" x14ac:dyDescent="0.3">
      <c r="H50" s="11"/>
      <c r="I50" s="4"/>
      <c r="J50" s="4"/>
    </row>
    <row r="51" spans="2:10" x14ac:dyDescent="0.3">
      <c r="H51" s="11"/>
      <c r="I51" s="4"/>
      <c r="J51" s="4"/>
    </row>
    <row r="52" spans="2:10" x14ac:dyDescent="0.3">
      <c r="H52" s="11"/>
      <c r="I52" s="4"/>
      <c r="J52" s="4"/>
    </row>
    <row r="53" spans="2:10" x14ac:dyDescent="0.3">
      <c r="H53" s="11"/>
      <c r="I53" s="4"/>
      <c r="J53" s="4"/>
    </row>
    <row r="54" spans="2:10" x14ac:dyDescent="0.3">
      <c r="H54" s="11"/>
      <c r="I54" s="4"/>
      <c r="J54" s="4"/>
    </row>
    <row r="55" spans="2:10" x14ac:dyDescent="0.3">
      <c r="B55" s="1" t="s">
        <v>12</v>
      </c>
      <c r="F55" s="1" t="s">
        <v>13</v>
      </c>
      <c r="G55" s="15" t="s">
        <v>12</v>
      </c>
      <c r="J55" s="15" t="s">
        <v>17</v>
      </c>
    </row>
    <row r="56" spans="2:10" x14ac:dyDescent="0.3">
      <c r="C56" s="1" t="str">
        <f>'พิสูจน์สะสม30 ก.ย66'!C69</f>
        <v>(........................................................)</v>
      </c>
      <c r="H56" s="2" t="str">
        <f>'พิสูจน์สะสม30 ก.ย66'!H69</f>
        <v xml:space="preserve"> (...........................................................)</v>
      </c>
    </row>
    <row r="57" spans="2:10" x14ac:dyDescent="0.3">
      <c r="B57" s="25" t="s">
        <v>67</v>
      </c>
      <c r="C57" s="25" t="s">
        <v>69</v>
      </c>
      <c r="D57" s="25"/>
      <c r="E57" s="25"/>
      <c r="H57" s="2" t="s">
        <v>19</v>
      </c>
    </row>
    <row r="58" spans="2:10" x14ac:dyDescent="0.3">
      <c r="H58" s="4"/>
      <c r="I58" s="4"/>
      <c r="J58" s="15"/>
    </row>
    <row r="59" spans="2:10" x14ac:dyDescent="0.3">
      <c r="H59" s="4"/>
      <c r="I59" s="4"/>
      <c r="J59" s="4"/>
    </row>
    <row r="60" spans="2:10" x14ac:dyDescent="0.3">
      <c r="H60" s="4"/>
      <c r="I60" s="4"/>
      <c r="J60" s="4"/>
    </row>
    <row r="61" spans="2:10" x14ac:dyDescent="0.3">
      <c r="H61" s="4"/>
      <c r="I61" s="4"/>
      <c r="J61" s="4"/>
    </row>
    <row r="62" spans="2:10" x14ac:dyDescent="0.3">
      <c r="H62" s="4"/>
      <c r="I62" s="4"/>
      <c r="J62" s="4"/>
    </row>
  </sheetData>
  <mergeCells count="4">
    <mergeCell ref="J1:K1"/>
    <mergeCell ref="A2:K2"/>
    <mergeCell ref="A3:K3"/>
    <mergeCell ref="A4:K4"/>
  </mergeCells>
  <pageMargins left="0.31496062992125984" right="0.11811023622047245" top="0.55118110236220474" bottom="0.55118110236220474" header="0.31496062992125984" footer="0.31496062992125984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0AA53-5DF9-422D-86A9-4AD3D67A42B0}">
  <sheetPr>
    <tabColor rgb="FFFF0000"/>
  </sheetPr>
  <dimension ref="A1:S33"/>
  <sheetViews>
    <sheetView showGridLines="0" zoomScale="95" zoomScaleNormal="95" workbookViewId="0">
      <selection activeCell="M4" sqref="M4:O7"/>
    </sheetView>
  </sheetViews>
  <sheetFormatPr defaultColWidth="9" defaultRowHeight="20.25" x14ac:dyDescent="0.3"/>
  <cols>
    <col min="1" max="1" width="9" style="25" customWidth="1"/>
    <col min="2" max="2" width="9" style="25"/>
    <col min="3" max="3" width="8.375" style="25" customWidth="1"/>
    <col min="4" max="4" width="15.25" style="25" customWidth="1"/>
    <col min="5" max="5" width="16.375" style="25" customWidth="1"/>
    <col min="6" max="6" width="6.375" style="25" customWidth="1"/>
    <col min="7" max="7" width="5" style="25" customWidth="1"/>
    <col min="8" max="8" width="16.75" style="19" customWidth="1"/>
    <col min="9" max="9" width="2.125" style="19" customWidth="1"/>
    <col min="10" max="10" width="18.5" style="19" customWidth="1"/>
    <col min="11" max="11" width="5.125" style="25" customWidth="1"/>
    <col min="12" max="12" width="44.875" style="25" customWidth="1"/>
    <col min="13" max="13" width="19.5" style="25" customWidth="1"/>
    <col min="14" max="14" width="19.375" style="25" customWidth="1"/>
    <col min="15" max="15" width="18.5" style="25" customWidth="1"/>
    <col min="16" max="16" width="32.875" style="19" customWidth="1"/>
    <col min="17" max="17" width="18.25" style="19" customWidth="1"/>
    <col min="18" max="18" width="20.25" style="19" customWidth="1"/>
    <col min="19" max="19" width="15.75" style="19" customWidth="1"/>
    <col min="20" max="16384" width="9" style="25"/>
  </cols>
  <sheetData>
    <row r="1" spans="1:15" s="19" customFormat="1" x14ac:dyDescent="0.3">
      <c r="A1" s="136" t="s">
        <v>46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25"/>
      <c r="M1" s="25"/>
      <c r="N1" s="25"/>
      <c r="O1" s="25"/>
    </row>
    <row r="2" spans="1:15" x14ac:dyDescent="0.3">
      <c r="A2" s="136" t="str">
        <f>'พิสูจน์สะสม30 ก.ย66'!A3</f>
        <v>องค์การบริหารส่วนจังหวัดชลบุรี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9" t="s">
        <v>151</v>
      </c>
      <c r="M2" s="139"/>
      <c r="N2" s="139"/>
      <c r="O2" s="139"/>
    </row>
    <row r="3" spans="1:15" x14ac:dyDescent="0.3">
      <c r="A3" s="136" t="s">
        <v>170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50" t="s">
        <v>107</v>
      </c>
      <c r="M3" s="50" t="s">
        <v>144</v>
      </c>
      <c r="N3" s="50" t="s">
        <v>108</v>
      </c>
      <c r="O3" s="50" t="s">
        <v>103</v>
      </c>
    </row>
    <row r="4" spans="1:15" x14ac:dyDescent="0.3">
      <c r="A4" s="26" t="s">
        <v>48</v>
      </c>
      <c r="B4" s="26"/>
      <c r="C4" s="26"/>
      <c r="D4" s="26"/>
      <c r="E4" s="26"/>
      <c r="F4" s="26"/>
      <c r="G4" s="26"/>
      <c r="H4" s="36"/>
      <c r="I4" s="40"/>
      <c r="J4" s="40">
        <f>'พิสูจน์สะสม30 ก.ย66'!J14</f>
        <v>1264810710.5200005</v>
      </c>
      <c r="K4" s="28" t="s">
        <v>10</v>
      </c>
      <c r="L4" s="48" t="s">
        <v>113</v>
      </c>
      <c r="M4" s="48">
        <v>54292721.600000001</v>
      </c>
      <c r="N4" s="49">
        <v>3</v>
      </c>
      <c r="O4" s="47">
        <f>M4*N4</f>
        <v>162878164.80000001</v>
      </c>
    </row>
    <row r="5" spans="1:15" x14ac:dyDescent="0.3">
      <c r="A5" s="27" t="s">
        <v>2</v>
      </c>
      <c r="B5" s="26" t="s">
        <v>136</v>
      </c>
      <c r="C5" s="26"/>
      <c r="D5" s="26"/>
      <c r="E5" s="26"/>
      <c r="F5" s="26"/>
      <c r="G5" s="26"/>
      <c r="H5" s="36">
        <f>O7</f>
        <v>15954597.92</v>
      </c>
      <c r="I5" s="40"/>
      <c r="J5" s="45"/>
      <c r="L5" s="48" t="s">
        <v>114</v>
      </c>
      <c r="M5" s="48">
        <f>1126850+4500</f>
        <v>1131350</v>
      </c>
      <c r="N5" s="49">
        <v>3</v>
      </c>
      <c r="O5" s="47">
        <f>M5*N5</f>
        <v>3394050</v>
      </c>
    </row>
    <row r="6" spans="1:15" x14ac:dyDescent="0.3">
      <c r="A6" s="27"/>
      <c r="B6" s="26" t="s">
        <v>137</v>
      </c>
      <c r="C6" s="26"/>
      <c r="D6" s="26"/>
      <c r="E6" s="26"/>
      <c r="F6" s="26"/>
      <c r="G6" s="26"/>
      <c r="H6" s="39"/>
      <c r="I6" s="40"/>
      <c r="J6" s="45"/>
      <c r="L6" s="60" t="s">
        <v>70</v>
      </c>
      <c r="M6" s="47">
        <v>4000000000</v>
      </c>
      <c r="N6" s="62">
        <v>0.15</v>
      </c>
      <c r="O6" s="47">
        <f>M6*15%</f>
        <v>600000000</v>
      </c>
    </row>
    <row r="7" spans="1:15" x14ac:dyDescent="0.3">
      <c r="A7" s="27"/>
      <c r="B7" s="26" t="s">
        <v>140</v>
      </c>
      <c r="C7" s="26"/>
      <c r="D7" s="26"/>
      <c r="E7" s="26"/>
      <c r="F7" s="26"/>
      <c r="G7" s="26"/>
      <c r="H7" s="39">
        <f>O4+O5</f>
        <v>166272214.80000001</v>
      </c>
      <c r="I7" s="45"/>
      <c r="J7" s="45"/>
      <c r="L7" s="127" t="s">
        <v>153</v>
      </c>
      <c r="M7" s="128">
        <v>159545979.19999999</v>
      </c>
      <c r="N7" s="129">
        <v>0.1</v>
      </c>
      <c r="O7" s="47">
        <f>M7*10/100</f>
        <v>15954597.92</v>
      </c>
    </row>
    <row r="8" spans="1:15" x14ac:dyDescent="0.3">
      <c r="A8" s="27"/>
      <c r="B8" s="26" t="s">
        <v>138</v>
      </c>
      <c r="C8" s="26"/>
      <c r="D8" s="26"/>
      <c r="E8" s="26"/>
      <c r="F8" s="26"/>
      <c r="G8" s="26"/>
      <c r="H8" s="39">
        <f>O6</f>
        <v>600000000</v>
      </c>
      <c r="I8" s="45"/>
      <c r="J8" s="45"/>
      <c r="L8" s="138" t="s">
        <v>145</v>
      </c>
      <c r="M8" s="138"/>
      <c r="N8" s="138"/>
      <c r="O8" s="64">
        <f>SUM(O4:O7)</f>
        <v>782226812.71999991</v>
      </c>
    </row>
    <row r="9" spans="1:15" x14ac:dyDescent="0.3">
      <c r="A9" s="27"/>
      <c r="B9" s="26" t="s">
        <v>139</v>
      </c>
      <c r="C9" s="26"/>
      <c r="D9" s="26"/>
      <c r="E9" s="26"/>
      <c r="F9" s="26"/>
      <c r="G9" s="26"/>
      <c r="H9" s="37">
        <v>0</v>
      </c>
      <c r="I9" s="40"/>
      <c r="J9" s="41">
        <f>H5+H7+H8+H9</f>
        <v>782226812.72000003</v>
      </c>
      <c r="L9" s="63"/>
      <c r="M9" s="63"/>
      <c r="N9" s="63"/>
      <c r="O9" s="63"/>
    </row>
    <row r="10" spans="1:15" x14ac:dyDescent="0.3">
      <c r="A10" s="26" t="s">
        <v>141</v>
      </c>
      <c r="B10" s="26"/>
      <c r="C10" s="26"/>
      <c r="D10" s="26"/>
      <c r="E10" s="26"/>
      <c r="F10" s="26"/>
      <c r="G10" s="26"/>
      <c r="H10" s="36"/>
      <c r="I10" s="40"/>
      <c r="J10" s="40">
        <f>J4-J6</f>
        <v>1264810710.5200005</v>
      </c>
      <c r="L10" s="19"/>
      <c r="M10" s="19"/>
      <c r="N10" s="19"/>
      <c r="O10" s="19"/>
    </row>
    <row r="11" spans="1:15" x14ac:dyDescent="0.3">
      <c r="A11" s="26"/>
      <c r="B11" s="26" t="s">
        <v>142</v>
      </c>
      <c r="C11" s="26"/>
      <c r="D11" s="26"/>
      <c r="E11" s="26"/>
      <c r="F11" s="26"/>
      <c r="G11" s="26"/>
      <c r="H11" s="36"/>
      <c r="I11" s="40"/>
      <c r="J11" s="40"/>
      <c r="L11" s="24"/>
      <c r="M11" s="59"/>
    </row>
    <row r="12" spans="1:15" x14ac:dyDescent="0.3">
      <c r="A12" s="27" t="s">
        <v>2</v>
      </c>
      <c r="B12" s="26" t="s">
        <v>25</v>
      </c>
      <c r="C12" s="26"/>
      <c r="D12" s="26"/>
      <c r="E12" s="26"/>
      <c r="F12" s="26"/>
      <c r="G12" s="26"/>
      <c r="H12" s="36">
        <v>437082300</v>
      </c>
      <c r="I12" s="40"/>
      <c r="J12" s="40"/>
    </row>
    <row r="13" spans="1:15" x14ac:dyDescent="0.3">
      <c r="A13" s="27"/>
      <c r="B13" s="26" t="s">
        <v>61</v>
      </c>
      <c r="C13" s="26"/>
      <c r="D13" s="26"/>
      <c r="E13" s="26"/>
      <c r="F13" s="26"/>
      <c r="G13" s="26"/>
      <c r="H13" s="39">
        <v>0</v>
      </c>
      <c r="I13" s="40"/>
      <c r="J13" s="40"/>
    </row>
    <row r="14" spans="1:15" x14ac:dyDescent="0.3">
      <c r="A14" s="27"/>
      <c r="B14" s="26" t="s">
        <v>62</v>
      </c>
      <c r="C14" s="26"/>
      <c r="D14" s="26"/>
      <c r="E14" s="26"/>
      <c r="F14" s="26"/>
      <c r="G14" s="26"/>
      <c r="H14" s="39">
        <v>0</v>
      </c>
      <c r="I14" s="40"/>
      <c r="J14" s="40"/>
    </row>
    <row r="15" spans="1:15" x14ac:dyDescent="0.3">
      <c r="A15" s="27"/>
      <c r="B15" s="26" t="s">
        <v>63</v>
      </c>
      <c r="C15" s="26"/>
      <c r="D15" s="26"/>
      <c r="E15" s="26"/>
      <c r="F15" s="26"/>
      <c r="G15" s="26"/>
      <c r="H15" s="39"/>
      <c r="I15" s="40"/>
      <c r="J15" s="40"/>
    </row>
    <row r="16" spans="1:15" x14ac:dyDescent="0.3">
      <c r="A16" s="27"/>
      <c r="B16" s="26" t="s">
        <v>64</v>
      </c>
      <c r="C16" s="26"/>
      <c r="D16" s="26"/>
      <c r="E16" s="26"/>
      <c r="F16" s="26"/>
      <c r="G16" s="26"/>
      <c r="H16" s="37">
        <v>0</v>
      </c>
      <c r="I16" s="40"/>
      <c r="J16" s="41">
        <f>SUM(H12:H16)</f>
        <v>437082300</v>
      </c>
    </row>
    <row r="17" spans="1:19" x14ac:dyDescent="0.3">
      <c r="A17" s="27" t="s">
        <v>3</v>
      </c>
      <c r="B17" s="26" t="s">
        <v>26</v>
      </c>
      <c r="C17" s="26"/>
      <c r="D17" s="26"/>
      <c r="E17" s="26"/>
      <c r="F17" s="26"/>
      <c r="G17" s="26"/>
      <c r="H17" s="36">
        <v>0</v>
      </c>
      <c r="I17" s="40"/>
      <c r="J17" s="40"/>
    </row>
    <row r="18" spans="1:19" x14ac:dyDescent="0.3">
      <c r="A18" s="27"/>
      <c r="B18" s="26" t="s">
        <v>65</v>
      </c>
      <c r="C18" s="26"/>
      <c r="D18" s="26"/>
      <c r="E18" s="26"/>
      <c r="F18" s="26"/>
      <c r="G18" s="26"/>
      <c r="H18" s="36">
        <v>0</v>
      </c>
      <c r="I18" s="40"/>
      <c r="J18" s="40"/>
    </row>
    <row r="19" spans="1:19" x14ac:dyDescent="0.3">
      <c r="A19" s="27"/>
      <c r="B19" s="26" t="s">
        <v>27</v>
      </c>
      <c r="C19" s="26"/>
      <c r="D19" s="26"/>
      <c r="E19" s="26"/>
      <c r="F19" s="26"/>
      <c r="G19" s="26"/>
      <c r="H19" s="36">
        <v>62867986.57</v>
      </c>
      <c r="I19" s="40"/>
      <c r="J19" s="40"/>
    </row>
    <row r="20" spans="1:19" x14ac:dyDescent="0.3">
      <c r="A20" s="26"/>
      <c r="B20" s="25" t="s">
        <v>52</v>
      </c>
      <c r="C20" s="26"/>
      <c r="D20" s="26"/>
      <c r="E20" s="26"/>
      <c r="F20" s="26"/>
      <c r="G20" s="26"/>
      <c r="H20" s="37">
        <f>'พิสูจน์สะสม30 ก.ย66'!H7</f>
        <v>1106614231.3800001</v>
      </c>
      <c r="I20" s="40"/>
      <c r="J20" s="41">
        <f>SUM(H17:H20)</f>
        <v>1169482217.95</v>
      </c>
    </row>
    <row r="21" spans="1:19" ht="21" thickBot="1" x14ac:dyDescent="0.35">
      <c r="A21" s="26" t="s">
        <v>109</v>
      </c>
      <c r="B21" s="26"/>
      <c r="C21" s="26"/>
      <c r="D21" s="26"/>
      <c r="E21" s="58">
        <v>243891</v>
      </c>
      <c r="F21" s="26"/>
      <c r="G21" s="26"/>
      <c r="H21" s="21"/>
      <c r="J21" s="33">
        <f>J10-J16+J20</f>
        <v>1997210628.4700005</v>
      </c>
    </row>
    <row r="22" spans="1:19" ht="14.25" customHeight="1" thickTop="1" x14ac:dyDescent="0.3">
      <c r="A22" s="26"/>
      <c r="B22" s="26"/>
      <c r="C22" s="26"/>
      <c r="D22" s="26"/>
      <c r="E22" s="26"/>
      <c r="F22" s="26"/>
      <c r="G22" s="26"/>
      <c r="H22" s="21"/>
      <c r="J22" s="23"/>
    </row>
    <row r="23" spans="1:19" x14ac:dyDescent="0.3">
      <c r="A23" s="29" t="s">
        <v>6</v>
      </c>
      <c r="B23" s="30" t="s">
        <v>143</v>
      </c>
      <c r="C23" s="26"/>
      <c r="D23" s="26"/>
      <c r="E23" s="26"/>
      <c r="F23" s="26"/>
      <c r="G23" s="26"/>
      <c r="H23" s="21"/>
      <c r="I23" s="21"/>
      <c r="J23" s="21"/>
    </row>
    <row r="24" spans="1:19" s="30" customFormat="1" ht="16.5" x14ac:dyDescent="0.25">
      <c r="B24" s="30" t="s">
        <v>66</v>
      </c>
      <c r="H24" s="31"/>
      <c r="I24" s="31"/>
      <c r="J24" s="31"/>
      <c r="P24" s="31"/>
      <c r="Q24" s="31"/>
      <c r="R24" s="31"/>
      <c r="S24" s="31"/>
    </row>
    <row r="25" spans="1:19" s="30" customFormat="1" ht="16.5" x14ac:dyDescent="0.25">
      <c r="H25" s="31"/>
      <c r="I25" s="31"/>
      <c r="J25" s="31"/>
      <c r="P25" s="31"/>
      <c r="Q25" s="31"/>
      <c r="R25" s="31"/>
      <c r="S25" s="31"/>
    </row>
    <row r="26" spans="1:19" s="30" customFormat="1" ht="16.5" x14ac:dyDescent="0.25">
      <c r="H26" s="31"/>
      <c r="I26" s="31"/>
      <c r="J26" s="31"/>
      <c r="P26" s="31"/>
      <c r="Q26" s="31"/>
      <c r="R26" s="31"/>
      <c r="S26" s="31"/>
    </row>
    <row r="27" spans="1:19" s="30" customFormat="1" ht="16.5" x14ac:dyDescent="0.25">
      <c r="H27" s="31"/>
      <c r="I27" s="31"/>
      <c r="J27" s="31"/>
      <c r="P27" s="31"/>
      <c r="Q27" s="31"/>
      <c r="R27" s="31"/>
      <c r="S27" s="31"/>
    </row>
    <row r="28" spans="1:19" s="30" customFormat="1" ht="16.5" x14ac:dyDescent="0.25">
      <c r="H28" s="31"/>
      <c r="I28" s="31"/>
      <c r="J28" s="31"/>
      <c r="P28" s="31"/>
      <c r="Q28" s="31"/>
      <c r="R28" s="31"/>
      <c r="S28" s="31"/>
    </row>
    <row r="29" spans="1:19" s="30" customFormat="1" ht="24" x14ac:dyDescent="0.55000000000000004">
      <c r="H29" s="31"/>
      <c r="I29" s="31"/>
      <c r="J29" s="31"/>
      <c r="L29"/>
      <c r="P29" s="31"/>
      <c r="Q29" s="31"/>
      <c r="R29" s="31"/>
      <c r="S29" s="31"/>
    </row>
    <row r="30" spans="1:19" s="30" customFormat="1" ht="16.5" x14ac:dyDescent="0.25">
      <c r="H30" s="31"/>
      <c r="I30" s="31"/>
      <c r="J30" s="31"/>
      <c r="P30" s="31"/>
      <c r="Q30" s="31"/>
      <c r="R30" s="31"/>
      <c r="S30" s="31"/>
    </row>
    <row r="31" spans="1:19" x14ac:dyDescent="0.3">
      <c r="B31" s="25" t="s">
        <v>12</v>
      </c>
      <c r="F31" s="25" t="s">
        <v>13</v>
      </c>
      <c r="G31" s="24" t="s">
        <v>12</v>
      </c>
      <c r="J31" s="24" t="s">
        <v>17</v>
      </c>
    </row>
    <row r="32" spans="1:19" x14ac:dyDescent="0.3">
      <c r="C32" s="25" t="s">
        <v>56</v>
      </c>
      <c r="H32" s="19" t="s">
        <v>85</v>
      </c>
    </row>
    <row r="33" spans="2:8" x14ac:dyDescent="0.3">
      <c r="B33" s="25" t="s">
        <v>67</v>
      </c>
      <c r="C33" s="25" t="s">
        <v>68</v>
      </c>
      <c r="H33" s="19" t="s">
        <v>20</v>
      </c>
    </row>
  </sheetData>
  <mergeCells count="5">
    <mergeCell ref="A1:K1"/>
    <mergeCell ref="A2:K2"/>
    <mergeCell ref="A3:K3"/>
    <mergeCell ref="L8:N8"/>
    <mergeCell ref="L2:O2"/>
  </mergeCells>
  <phoneticPr fontId="16" type="noConversion"/>
  <pageMargins left="0.11811023622047245" right="0" top="0.55118110236220474" bottom="0.35433070866141736" header="0.31496062992125984" footer="0.31496062992125984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D68D1-88A6-4C81-A00B-9BC73E1CBF16}">
  <sheetPr>
    <tabColor rgb="FFFFC000"/>
  </sheetPr>
  <dimension ref="A1:S71"/>
  <sheetViews>
    <sheetView showGridLines="0" tabSelected="1" topLeftCell="A40" zoomScaleNormal="100" workbookViewId="0">
      <selection activeCell="N57" sqref="N57"/>
    </sheetView>
  </sheetViews>
  <sheetFormatPr defaultColWidth="9" defaultRowHeight="20.25" x14ac:dyDescent="0.3"/>
  <cols>
    <col min="1" max="1" width="9" style="25" customWidth="1"/>
    <col min="2" max="2" width="8.25" style="25" customWidth="1"/>
    <col min="3" max="3" width="8.375" style="25" customWidth="1"/>
    <col min="4" max="4" width="13.75" style="25" customWidth="1"/>
    <col min="5" max="5" width="9" style="25"/>
    <col min="6" max="6" width="6" style="25" customWidth="1"/>
    <col min="7" max="7" width="8.375" style="25" customWidth="1"/>
    <col min="8" max="8" width="17.25" style="19" customWidth="1"/>
    <col min="9" max="9" width="2.125" style="19" customWidth="1"/>
    <col min="10" max="10" width="19.25" style="19" customWidth="1"/>
    <col min="11" max="11" width="4" style="25" customWidth="1"/>
    <col min="12" max="12" width="46.5" style="25" customWidth="1"/>
    <col min="13" max="13" width="21.875" style="25" customWidth="1"/>
    <col min="14" max="14" width="17.75" style="25" customWidth="1"/>
    <col min="15" max="15" width="18.625" style="19" customWidth="1"/>
    <col min="16" max="16" width="23.625" style="19" customWidth="1"/>
    <col min="17" max="17" width="13.875" style="19" bestFit="1" customWidth="1"/>
    <col min="18" max="18" width="20.125" style="25" customWidth="1"/>
    <col min="19" max="19" width="21.125" style="25" customWidth="1"/>
    <col min="20" max="16384" width="9" style="25"/>
  </cols>
  <sheetData>
    <row r="1" spans="1:15" x14ac:dyDescent="0.3">
      <c r="J1" s="20"/>
      <c r="L1" s="108" t="s">
        <v>86</v>
      </c>
      <c r="M1" s="109"/>
      <c r="N1" s="110"/>
    </row>
    <row r="2" spans="1:15" x14ac:dyDescent="0.3">
      <c r="A2" s="136" t="s">
        <v>45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11" t="s">
        <v>93</v>
      </c>
      <c r="N2" s="112">
        <v>67723642.689999998</v>
      </c>
      <c r="O2" s="132" t="s">
        <v>111</v>
      </c>
    </row>
    <row r="3" spans="1:15" x14ac:dyDescent="0.3">
      <c r="A3" s="136" t="s">
        <v>169</v>
      </c>
      <c r="B3" s="136"/>
      <c r="C3" s="136"/>
      <c r="D3" s="136"/>
      <c r="E3" s="136"/>
      <c r="F3" s="136"/>
      <c r="G3" s="136"/>
      <c r="H3" s="136"/>
      <c r="I3" s="136"/>
      <c r="J3" s="136"/>
      <c r="L3" s="111" t="s">
        <v>87</v>
      </c>
      <c r="M3" s="113" t="s">
        <v>97</v>
      </c>
      <c r="N3" s="114"/>
    </row>
    <row r="4" spans="1:15" x14ac:dyDescent="0.3">
      <c r="A4" s="136" t="s">
        <v>71</v>
      </c>
      <c r="B4" s="136"/>
      <c r="C4" s="136"/>
      <c r="D4" s="136"/>
      <c r="E4" s="136"/>
      <c r="F4" s="136"/>
      <c r="G4" s="136"/>
      <c r="H4" s="136"/>
      <c r="I4" s="136"/>
      <c r="J4" s="136"/>
      <c r="L4" s="111" t="s">
        <v>88</v>
      </c>
      <c r="M4" s="113" t="s">
        <v>97</v>
      </c>
      <c r="N4" s="114"/>
    </row>
    <row r="5" spans="1:15" x14ac:dyDescent="0.3">
      <c r="A5" s="26" t="s">
        <v>1</v>
      </c>
      <c r="B5" s="26"/>
      <c r="C5" s="26"/>
      <c r="D5" s="26"/>
      <c r="E5" s="26"/>
      <c r="F5" s="26"/>
      <c r="G5" s="26"/>
      <c r="H5" s="36"/>
      <c r="I5" s="36"/>
      <c r="J5" s="36">
        <v>6658087774.8699999</v>
      </c>
      <c r="L5" s="111" t="s">
        <v>89</v>
      </c>
      <c r="M5" s="113" t="s">
        <v>97</v>
      </c>
      <c r="N5" s="114"/>
    </row>
    <row r="6" spans="1:15" x14ac:dyDescent="0.3">
      <c r="A6" s="27" t="s">
        <v>2</v>
      </c>
      <c r="B6" s="26" t="s">
        <v>146</v>
      </c>
      <c r="C6" s="26"/>
      <c r="D6" s="26"/>
      <c r="E6" s="26"/>
      <c r="F6" s="26"/>
      <c r="G6" s="26"/>
      <c r="H6" s="35"/>
      <c r="I6" s="36"/>
      <c r="J6" s="37">
        <v>67723642.689999998</v>
      </c>
      <c r="L6" s="111" t="s">
        <v>90</v>
      </c>
      <c r="M6" s="113" t="s">
        <v>97</v>
      </c>
      <c r="N6" s="114"/>
    </row>
    <row r="7" spans="1:15" s="19" customFormat="1" x14ac:dyDescent="0.3">
      <c r="A7" s="26" t="s">
        <v>72</v>
      </c>
      <c r="B7" s="26"/>
      <c r="C7" s="26"/>
      <c r="D7" s="26"/>
      <c r="E7" s="26"/>
      <c r="F7" s="26"/>
      <c r="G7" s="26"/>
      <c r="H7" s="36"/>
      <c r="I7" s="36"/>
      <c r="J7" s="36">
        <f>J5-J6</f>
        <v>6590364132.1800003</v>
      </c>
      <c r="K7" s="25"/>
      <c r="L7" s="111" t="s">
        <v>91</v>
      </c>
      <c r="M7" s="113" t="s">
        <v>97</v>
      </c>
      <c r="N7" s="114"/>
    </row>
    <row r="8" spans="1:15" s="19" customFormat="1" x14ac:dyDescent="0.3">
      <c r="A8" s="27" t="s">
        <v>2</v>
      </c>
      <c r="B8" s="26" t="s">
        <v>4</v>
      </c>
      <c r="C8" s="26"/>
      <c r="D8" s="26"/>
      <c r="E8" s="26"/>
      <c r="F8" s="26"/>
      <c r="G8" s="26"/>
      <c r="H8" s="36">
        <v>3751392352.1999998</v>
      </c>
      <c r="I8" s="36"/>
      <c r="J8" s="36"/>
      <c r="K8" s="25"/>
      <c r="L8" s="111" t="s">
        <v>92</v>
      </c>
      <c r="M8" s="113" t="s">
        <v>97</v>
      </c>
      <c r="N8" s="114"/>
    </row>
    <row r="9" spans="1:15" s="19" customFormat="1" x14ac:dyDescent="0.3">
      <c r="A9" s="26"/>
      <c r="B9" s="26" t="s">
        <v>22</v>
      </c>
      <c r="C9" s="26"/>
      <c r="D9" s="26"/>
      <c r="E9" s="26"/>
      <c r="F9" s="26"/>
      <c r="G9" s="26"/>
      <c r="H9" s="36"/>
      <c r="I9" s="36"/>
      <c r="J9" s="36"/>
      <c r="K9" s="25"/>
      <c r="L9" s="115" t="s">
        <v>172</v>
      </c>
      <c r="M9" s="113" t="s">
        <v>97</v>
      </c>
      <c r="N9" s="114"/>
    </row>
    <row r="10" spans="1:15" s="19" customFormat="1" x14ac:dyDescent="0.3">
      <c r="A10" s="26"/>
      <c r="B10" s="26" t="s">
        <v>21</v>
      </c>
      <c r="C10" s="26"/>
      <c r="D10" s="26"/>
      <c r="E10" s="26"/>
      <c r="F10" s="26"/>
      <c r="G10" s="26"/>
      <c r="H10" s="36">
        <v>437082300</v>
      </c>
      <c r="I10" s="36"/>
      <c r="J10" s="36"/>
      <c r="K10" s="25"/>
      <c r="L10" s="116" t="s">
        <v>116</v>
      </c>
      <c r="M10" s="130" t="s">
        <v>97</v>
      </c>
      <c r="N10" s="114"/>
    </row>
    <row r="11" spans="1:15" s="19" customFormat="1" x14ac:dyDescent="0.3">
      <c r="A11" s="26"/>
      <c r="B11" s="26" t="s">
        <v>73</v>
      </c>
      <c r="C11" s="26"/>
      <c r="D11" s="26"/>
      <c r="E11" s="26"/>
      <c r="F11" s="26"/>
      <c r="G11" s="26"/>
      <c r="H11" s="36"/>
      <c r="I11" s="36"/>
      <c r="J11" s="36"/>
      <c r="K11" s="25"/>
      <c r="L11" s="117" t="s">
        <v>94</v>
      </c>
      <c r="M11" s="113" t="s">
        <v>97</v>
      </c>
      <c r="N11" s="114"/>
    </row>
    <row r="12" spans="1:15" s="19" customFormat="1" x14ac:dyDescent="0.3">
      <c r="A12" s="26"/>
      <c r="B12" s="26" t="s">
        <v>5</v>
      </c>
      <c r="C12" s="26"/>
      <c r="D12" s="26"/>
      <c r="E12" s="26"/>
      <c r="F12" s="26"/>
      <c r="G12" s="26"/>
      <c r="H12" s="37">
        <v>0</v>
      </c>
      <c r="I12" s="39"/>
      <c r="J12" s="37">
        <f>SUM(H8:H12)</f>
        <v>4188474652.1999998</v>
      </c>
      <c r="K12" s="25"/>
      <c r="L12" s="111" t="s">
        <v>95</v>
      </c>
      <c r="M12" s="113" t="s">
        <v>97</v>
      </c>
      <c r="N12" s="114"/>
    </row>
    <row r="13" spans="1:15" s="19" customFormat="1" ht="21" thickBot="1" x14ac:dyDescent="0.35">
      <c r="A13" s="26" t="s">
        <v>74</v>
      </c>
      <c r="B13" s="26"/>
      <c r="C13" s="26"/>
      <c r="D13" s="26"/>
      <c r="E13" s="26"/>
      <c r="F13" s="26"/>
      <c r="G13" s="26"/>
      <c r="H13" s="36"/>
      <c r="I13" s="36"/>
      <c r="J13" s="46">
        <f>J7-J12</f>
        <v>2401889479.9800005</v>
      </c>
      <c r="K13" s="28" t="s">
        <v>10</v>
      </c>
      <c r="L13" s="118" t="s">
        <v>96</v>
      </c>
      <c r="M13" s="23"/>
      <c r="N13" s="119">
        <f>SUM(M3:M13)</f>
        <v>0</v>
      </c>
    </row>
    <row r="14" spans="1:15" s="19" customFormat="1" ht="21.75" thickTop="1" thickBot="1" x14ac:dyDescent="0.35">
      <c r="A14" s="26"/>
      <c r="B14" s="26"/>
      <c r="C14" s="26"/>
      <c r="D14" s="26"/>
      <c r="E14" s="26"/>
      <c r="F14" s="26"/>
      <c r="G14" s="26"/>
      <c r="H14" s="36"/>
      <c r="I14" s="36"/>
      <c r="J14" s="36"/>
      <c r="K14" s="25"/>
      <c r="L14" s="120" t="s">
        <v>110</v>
      </c>
      <c r="M14" s="25"/>
      <c r="N14" s="121">
        <f>SUM(N2-N13)</f>
        <v>67723642.689999998</v>
      </c>
    </row>
    <row r="15" spans="1:15" s="19" customFormat="1" ht="21" thickTop="1" x14ac:dyDescent="0.3">
      <c r="A15" s="29" t="s">
        <v>6</v>
      </c>
      <c r="B15" s="26" t="s">
        <v>28</v>
      </c>
      <c r="C15" s="26"/>
      <c r="D15" s="26"/>
      <c r="E15" s="26"/>
      <c r="F15" s="26"/>
      <c r="G15" s="26"/>
      <c r="H15" s="36"/>
      <c r="I15" s="36"/>
      <c r="J15" s="36"/>
      <c r="K15" s="25"/>
      <c r="L15" s="120" t="s">
        <v>99</v>
      </c>
      <c r="M15" s="25"/>
      <c r="N15" s="114"/>
    </row>
    <row r="16" spans="1:15" s="19" customFormat="1" x14ac:dyDescent="0.3">
      <c r="A16" s="30"/>
      <c r="B16" s="30" t="s">
        <v>29</v>
      </c>
      <c r="C16" s="30"/>
      <c r="D16" s="30"/>
      <c r="E16" s="30"/>
      <c r="F16" s="26"/>
      <c r="G16" s="26"/>
      <c r="H16" s="21"/>
      <c r="I16" s="21"/>
      <c r="J16" s="21"/>
      <c r="K16" s="25"/>
      <c r="L16" s="120" t="s">
        <v>100</v>
      </c>
      <c r="M16" s="25"/>
      <c r="N16" s="114"/>
    </row>
    <row r="17" spans="1:14" s="19" customFormat="1" x14ac:dyDescent="0.3">
      <c r="A17" s="30"/>
      <c r="B17" s="30" t="s">
        <v>30</v>
      </c>
      <c r="C17" s="30"/>
      <c r="D17" s="30"/>
      <c r="E17" s="30"/>
      <c r="F17" s="26"/>
      <c r="G17" s="26"/>
      <c r="H17" s="21"/>
      <c r="I17" s="21"/>
      <c r="J17" s="21"/>
      <c r="K17" s="25"/>
      <c r="L17" s="111"/>
      <c r="M17" s="23"/>
      <c r="N17" s="114"/>
    </row>
    <row r="18" spans="1:14" s="19" customFormat="1" x14ac:dyDescent="0.3">
      <c r="A18" s="30"/>
      <c r="B18" s="30" t="s">
        <v>31</v>
      </c>
      <c r="C18" s="30"/>
      <c r="D18" s="30"/>
      <c r="E18" s="30"/>
      <c r="F18" s="26"/>
      <c r="G18" s="26"/>
      <c r="H18" s="21"/>
      <c r="I18" s="21"/>
      <c r="J18" s="21"/>
      <c r="K18" s="25"/>
      <c r="L18" s="111" t="s">
        <v>84</v>
      </c>
      <c r="M18" s="25"/>
      <c r="N18" s="114">
        <v>3746139949.4499998</v>
      </c>
    </row>
    <row r="19" spans="1:14" s="19" customFormat="1" x14ac:dyDescent="0.3">
      <c r="A19" s="30"/>
      <c r="B19" s="30" t="s">
        <v>32</v>
      </c>
      <c r="C19" s="30"/>
      <c r="D19" s="30"/>
      <c r="E19" s="30"/>
      <c r="F19" s="26"/>
      <c r="G19" s="26"/>
      <c r="H19" s="21"/>
      <c r="I19" s="21"/>
      <c r="J19" s="21"/>
      <c r="K19" s="25"/>
      <c r="L19" s="111" t="s">
        <v>101</v>
      </c>
      <c r="M19" s="25"/>
      <c r="N19" s="122"/>
    </row>
    <row r="20" spans="1:14" s="19" customFormat="1" x14ac:dyDescent="0.3">
      <c r="A20" s="26"/>
      <c r="B20" s="26" t="s">
        <v>75</v>
      </c>
      <c r="C20" s="26"/>
      <c r="D20" s="26"/>
      <c r="E20" s="26"/>
      <c r="F20" s="26"/>
      <c r="G20" s="26"/>
      <c r="H20" s="21"/>
      <c r="I20" s="21"/>
      <c r="J20" s="21"/>
      <c r="K20" s="25"/>
      <c r="L20" s="117" t="s">
        <v>102</v>
      </c>
      <c r="M20" s="25"/>
      <c r="N20" s="114"/>
    </row>
    <row r="21" spans="1:14" s="19" customFormat="1" x14ac:dyDescent="0.3">
      <c r="A21" s="26"/>
      <c r="B21" s="34" t="s">
        <v>76</v>
      </c>
      <c r="C21" s="26"/>
      <c r="D21" s="26"/>
      <c r="E21" s="26"/>
      <c r="F21" s="26"/>
      <c r="G21" s="26"/>
      <c r="H21" s="21"/>
      <c r="I21" s="21"/>
      <c r="J21" s="21"/>
      <c r="K21" s="25"/>
      <c r="L21" s="123" t="s">
        <v>174</v>
      </c>
      <c r="M21" s="131"/>
      <c r="N21" s="114"/>
    </row>
    <row r="22" spans="1:14" s="19" customFormat="1" x14ac:dyDescent="0.3">
      <c r="A22" s="26"/>
      <c r="B22" s="26" t="s">
        <v>77</v>
      </c>
      <c r="C22" s="26"/>
      <c r="D22" s="26"/>
      <c r="E22" s="26"/>
      <c r="F22" s="26"/>
      <c r="G22" s="26"/>
      <c r="H22" s="21"/>
      <c r="I22" s="21"/>
      <c r="J22" s="21"/>
      <c r="K22" s="25"/>
      <c r="L22" s="123" t="s">
        <v>173</v>
      </c>
      <c r="M22" s="25"/>
      <c r="N22" s="119">
        <v>0</v>
      </c>
    </row>
    <row r="23" spans="1:14" s="19" customFormat="1" ht="21" thickBot="1" x14ac:dyDescent="0.35">
      <c r="A23" s="26"/>
      <c r="B23" s="26" t="s">
        <v>78</v>
      </c>
      <c r="C23" s="26"/>
      <c r="D23" s="26"/>
      <c r="E23" s="26"/>
      <c r="F23" s="26"/>
      <c r="G23" s="26"/>
      <c r="H23" s="21"/>
      <c r="I23" s="21"/>
      <c r="J23" s="21"/>
      <c r="K23" s="25"/>
      <c r="L23" s="120" t="s">
        <v>112</v>
      </c>
      <c r="M23" s="25"/>
      <c r="N23" s="121">
        <f>N18-N22</f>
        <v>3746139949.4499998</v>
      </c>
    </row>
    <row r="24" spans="1:14" s="19" customFormat="1" ht="21.75" thickTop="1" thickBot="1" x14ac:dyDescent="0.35">
      <c r="A24" s="26"/>
      <c r="B24" s="26" t="s">
        <v>79</v>
      </c>
      <c r="C24" s="26"/>
      <c r="D24" s="26"/>
      <c r="E24" s="26"/>
      <c r="F24" s="26"/>
      <c r="G24" s="26"/>
      <c r="H24" s="21"/>
      <c r="I24" s="21"/>
      <c r="J24" s="21"/>
      <c r="K24" s="25"/>
      <c r="L24" s="124"/>
      <c r="M24" s="125"/>
      <c r="N24" s="126"/>
    </row>
    <row r="25" spans="1:14" s="19" customFormat="1" x14ac:dyDescent="0.3">
      <c r="A25" s="26"/>
      <c r="B25" s="26" t="s">
        <v>80</v>
      </c>
      <c r="C25" s="26"/>
      <c r="D25" s="26"/>
      <c r="E25" s="26"/>
      <c r="F25" s="26"/>
      <c r="G25" s="26"/>
      <c r="H25" s="21"/>
      <c r="I25" s="21"/>
      <c r="J25" s="21"/>
      <c r="K25" s="25"/>
      <c r="L25" s="25"/>
    </row>
    <row r="26" spans="1:14" s="19" customFormat="1" x14ac:dyDescent="0.3">
      <c r="A26" s="26"/>
      <c r="B26" s="26" t="s">
        <v>81</v>
      </c>
      <c r="C26" s="26"/>
      <c r="D26" s="26"/>
      <c r="E26" s="26"/>
      <c r="F26" s="26"/>
      <c r="G26" s="26"/>
      <c r="H26" s="21"/>
      <c r="I26" s="21"/>
      <c r="J26" s="21"/>
      <c r="K26" s="25"/>
      <c r="L26" s="25"/>
    </row>
    <row r="27" spans="1:14" s="19" customFormat="1" x14ac:dyDescent="0.3">
      <c r="A27" s="26"/>
      <c r="B27" s="26" t="s">
        <v>82</v>
      </c>
      <c r="C27" s="26"/>
      <c r="D27" s="26"/>
      <c r="E27" s="26"/>
      <c r="F27" s="26"/>
      <c r="G27" s="26"/>
      <c r="H27" s="21"/>
      <c r="I27" s="21"/>
      <c r="J27" s="21"/>
      <c r="K27" s="25"/>
      <c r="L27" s="25"/>
    </row>
    <row r="28" spans="1:14" s="19" customFormat="1" x14ac:dyDescent="0.3">
      <c r="A28" s="26"/>
      <c r="B28" s="26" t="s">
        <v>83</v>
      </c>
      <c r="C28" s="26"/>
      <c r="D28" s="26"/>
      <c r="E28" s="26"/>
      <c r="F28" s="26"/>
      <c r="G28" s="26"/>
      <c r="H28" s="21"/>
      <c r="I28" s="21"/>
      <c r="J28" s="21"/>
      <c r="K28" s="25"/>
      <c r="L28" s="25"/>
    </row>
    <row r="29" spans="1:14" s="19" customFormat="1" x14ac:dyDescent="0.3">
      <c r="A29" s="26"/>
      <c r="B29" s="26"/>
      <c r="C29" s="26"/>
      <c r="D29" s="26"/>
      <c r="E29" s="26"/>
      <c r="F29" s="26"/>
      <c r="G29" s="26"/>
      <c r="H29" s="21"/>
      <c r="I29" s="21"/>
      <c r="J29" s="21"/>
      <c r="K29" s="25"/>
      <c r="L29" s="25"/>
    </row>
    <row r="30" spans="1:14" s="19" customFormat="1" x14ac:dyDescent="0.3">
      <c r="A30" s="26"/>
      <c r="B30" s="26"/>
      <c r="C30" s="26"/>
      <c r="D30" s="26"/>
      <c r="E30" s="26"/>
      <c r="F30" s="26"/>
      <c r="G30" s="26"/>
      <c r="H30" s="21"/>
      <c r="I30" s="21"/>
      <c r="J30" s="21"/>
      <c r="K30" s="25"/>
      <c r="L30" s="25"/>
    </row>
    <row r="31" spans="1:14" s="19" customFormat="1" x14ac:dyDescent="0.3">
      <c r="A31" s="26"/>
      <c r="B31" s="26"/>
      <c r="C31" s="26"/>
      <c r="D31" s="26"/>
      <c r="E31" s="26"/>
      <c r="F31" s="26"/>
      <c r="G31" s="26"/>
      <c r="H31" s="21"/>
      <c r="I31" s="21"/>
      <c r="J31" s="21"/>
      <c r="K31" s="25"/>
      <c r="L31" s="25"/>
    </row>
    <row r="32" spans="1:14" s="19" customFormat="1" x14ac:dyDescent="0.3">
      <c r="A32" s="26"/>
      <c r="B32" s="25" t="s">
        <v>12</v>
      </c>
      <c r="C32" s="25"/>
      <c r="D32" s="25"/>
      <c r="E32" s="25"/>
      <c r="F32" s="25" t="s">
        <v>13</v>
      </c>
      <c r="G32" s="24" t="s">
        <v>12</v>
      </c>
      <c r="J32" s="24" t="s">
        <v>17</v>
      </c>
      <c r="K32" s="25"/>
      <c r="L32" s="25"/>
    </row>
    <row r="33" spans="1:19" s="19" customFormat="1" x14ac:dyDescent="0.3">
      <c r="A33" s="26"/>
      <c r="B33" s="25"/>
      <c r="C33" s="25" t="s">
        <v>176</v>
      </c>
      <c r="D33" s="25"/>
      <c r="E33" s="25"/>
      <c r="F33" s="25"/>
      <c r="G33" s="25"/>
      <c r="H33" s="19" t="s">
        <v>177</v>
      </c>
      <c r="K33" s="25"/>
      <c r="L33" s="25"/>
    </row>
    <row r="34" spans="1:19" s="19" customFormat="1" x14ac:dyDescent="0.3">
      <c r="A34" s="26"/>
      <c r="B34" s="25" t="s">
        <v>67</v>
      </c>
      <c r="C34" s="25" t="s">
        <v>175</v>
      </c>
      <c r="D34" s="25"/>
      <c r="E34" s="25"/>
      <c r="F34" s="25"/>
      <c r="G34" s="25"/>
      <c r="H34" s="19" t="s">
        <v>20</v>
      </c>
      <c r="K34" s="25"/>
      <c r="L34" s="25"/>
    </row>
    <row r="35" spans="1:19" s="19" customFormat="1" x14ac:dyDescent="0.3">
      <c r="A35" s="26"/>
      <c r="B35" s="26"/>
      <c r="C35" s="26"/>
      <c r="D35" s="26"/>
      <c r="E35" s="26"/>
      <c r="F35" s="26"/>
      <c r="G35" s="26"/>
      <c r="H35" s="21"/>
      <c r="I35" s="21"/>
      <c r="J35" s="21"/>
      <c r="K35" s="25"/>
      <c r="L35" s="25"/>
    </row>
    <row r="36" spans="1:19" s="19" customFormat="1" x14ac:dyDescent="0.3">
      <c r="A36" s="26"/>
      <c r="B36" s="26"/>
      <c r="C36" s="26"/>
      <c r="D36" s="26"/>
      <c r="E36" s="26"/>
      <c r="F36" s="26"/>
      <c r="G36" s="26"/>
      <c r="H36" s="21"/>
      <c r="I36" s="21"/>
      <c r="J36" s="21"/>
      <c r="K36" s="25"/>
      <c r="L36" s="25"/>
    </row>
    <row r="37" spans="1:19" s="19" customFormat="1" x14ac:dyDescent="0.3">
      <c r="A37" s="26"/>
      <c r="B37" s="26"/>
      <c r="C37" s="26"/>
      <c r="D37" s="26"/>
      <c r="E37" s="26"/>
      <c r="F37" s="26"/>
      <c r="G37" s="26"/>
      <c r="H37" s="21"/>
      <c r="I37" s="21"/>
      <c r="J37" s="21"/>
      <c r="K37" s="25"/>
      <c r="L37" s="25"/>
    </row>
    <row r="38" spans="1:19" s="19" customFormat="1" x14ac:dyDescent="0.3">
      <c r="A38" s="26"/>
      <c r="B38" s="26"/>
      <c r="C38" s="26"/>
      <c r="D38" s="26"/>
      <c r="E38" s="26"/>
      <c r="F38" s="26"/>
      <c r="G38" s="26"/>
      <c r="H38" s="21"/>
      <c r="I38" s="21"/>
      <c r="J38" s="21"/>
      <c r="K38" s="25"/>
      <c r="L38" s="25"/>
    </row>
    <row r="39" spans="1:19" s="19" customFormat="1" x14ac:dyDescent="0.3">
      <c r="A39" s="26"/>
      <c r="B39" s="26"/>
      <c r="C39" s="26"/>
      <c r="D39" s="26"/>
      <c r="E39" s="26"/>
      <c r="F39" s="26"/>
      <c r="G39" s="26"/>
      <c r="H39" s="21"/>
      <c r="I39" s="21"/>
      <c r="J39" s="21"/>
      <c r="K39" s="25"/>
      <c r="L39" s="25"/>
    </row>
    <row r="40" spans="1:19" s="19" customFormat="1" x14ac:dyDescent="0.3">
      <c r="A40" s="26"/>
      <c r="B40" s="26"/>
      <c r="C40" s="26"/>
      <c r="D40" s="26"/>
      <c r="E40" s="26"/>
      <c r="F40" s="26"/>
      <c r="G40" s="26"/>
      <c r="H40" s="21"/>
      <c r="I40" s="21"/>
      <c r="J40" s="21"/>
      <c r="K40" s="25"/>
      <c r="L40" s="25"/>
    </row>
    <row r="41" spans="1:19" s="19" customFormat="1" x14ac:dyDescent="0.3">
      <c r="A41" s="26"/>
      <c r="B41" s="26"/>
      <c r="C41" s="26"/>
      <c r="D41" s="26"/>
      <c r="E41" s="26"/>
      <c r="F41" s="26"/>
      <c r="G41" s="26"/>
      <c r="H41" s="21"/>
      <c r="I41" s="21"/>
      <c r="J41" s="21"/>
      <c r="K41" s="25"/>
      <c r="L41" s="25"/>
      <c r="M41" s="25"/>
    </row>
    <row r="42" spans="1:19" s="19" customFormat="1" x14ac:dyDescent="0.3">
      <c r="A42" s="26"/>
      <c r="B42" s="26"/>
      <c r="C42" s="26"/>
      <c r="D42" s="26"/>
      <c r="E42" s="26"/>
      <c r="F42" s="26"/>
      <c r="G42" s="26"/>
      <c r="H42" s="21"/>
      <c r="I42" s="21"/>
      <c r="J42" s="21"/>
      <c r="K42" s="25"/>
      <c r="L42" s="25"/>
      <c r="M42" s="25"/>
    </row>
    <row r="43" spans="1:19" s="19" customFormat="1" x14ac:dyDescent="0.3">
      <c r="A43" s="26"/>
      <c r="B43" s="26"/>
      <c r="C43" s="26"/>
      <c r="D43" s="26"/>
      <c r="E43" s="26"/>
      <c r="F43" s="26"/>
      <c r="G43" s="26"/>
      <c r="H43" s="21"/>
      <c r="I43" s="21"/>
      <c r="J43" s="21"/>
      <c r="K43" s="25"/>
      <c r="L43" s="25"/>
      <c r="M43" s="25"/>
    </row>
    <row r="44" spans="1:19" s="19" customFormat="1" x14ac:dyDescent="0.3">
      <c r="A44" s="26"/>
      <c r="B44" s="26"/>
      <c r="C44" s="26"/>
      <c r="D44" s="26"/>
      <c r="E44" s="26"/>
      <c r="F44" s="26"/>
      <c r="G44" s="26"/>
      <c r="H44" s="21"/>
      <c r="I44" s="21"/>
      <c r="J44" s="21"/>
      <c r="K44" s="25"/>
      <c r="L44" s="29"/>
      <c r="M44" s="25"/>
      <c r="N44" s="25"/>
      <c r="O44" s="25"/>
    </row>
    <row r="45" spans="1:19" s="19" customFormat="1" x14ac:dyDescent="0.3">
      <c r="A45" s="136" t="s">
        <v>46</v>
      </c>
      <c r="B45" s="136"/>
      <c r="C45" s="136"/>
      <c r="D45" s="136"/>
      <c r="E45" s="136"/>
      <c r="F45" s="136"/>
      <c r="G45" s="136"/>
      <c r="H45" s="136"/>
      <c r="I45" s="136"/>
      <c r="J45" s="136"/>
      <c r="K45" s="136"/>
      <c r="L45" s="25"/>
      <c r="M45" s="25"/>
      <c r="N45" s="25"/>
      <c r="O45" s="25"/>
      <c r="P45" s="45"/>
      <c r="Q45" s="45"/>
      <c r="R45" s="45"/>
      <c r="S45" s="45"/>
    </row>
    <row r="46" spans="1:19" x14ac:dyDescent="0.3">
      <c r="A46" s="136" t="str">
        <f>A3</f>
        <v>องค์การบริหารส่วนจังหวัดชลบุรี</v>
      </c>
      <c r="B46" s="136"/>
      <c r="C46" s="136"/>
      <c r="D46" s="136"/>
      <c r="E46" s="136"/>
      <c r="F46" s="136"/>
      <c r="G46" s="136"/>
      <c r="H46" s="136"/>
      <c r="I46" s="136"/>
      <c r="J46" s="136"/>
      <c r="K46" s="136"/>
      <c r="L46" s="139" t="s">
        <v>151</v>
      </c>
      <c r="M46" s="139"/>
      <c r="N46" s="139"/>
      <c r="O46" s="139"/>
      <c r="P46" s="72"/>
      <c r="Q46" s="72"/>
      <c r="R46" s="72"/>
      <c r="S46" s="72"/>
    </row>
    <row r="47" spans="1:19" x14ac:dyDescent="0.3">
      <c r="A47" s="136" t="s">
        <v>171</v>
      </c>
      <c r="B47" s="136"/>
      <c r="C47" s="136"/>
      <c r="D47" s="136"/>
      <c r="E47" s="136"/>
      <c r="F47" s="136"/>
      <c r="G47" s="136"/>
      <c r="H47" s="136"/>
      <c r="I47" s="136"/>
      <c r="J47" s="136"/>
      <c r="K47" s="136"/>
      <c r="L47" s="50" t="s">
        <v>107</v>
      </c>
      <c r="M47" s="50" t="s">
        <v>144</v>
      </c>
      <c r="N47" s="50" t="s">
        <v>108</v>
      </c>
      <c r="O47" s="50" t="s">
        <v>103</v>
      </c>
      <c r="P47" s="73"/>
      <c r="Q47" s="73"/>
      <c r="R47" s="74"/>
      <c r="S47" s="45"/>
    </row>
    <row r="48" spans="1:19" x14ac:dyDescent="0.3">
      <c r="A48" s="26" t="s">
        <v>168</v>
      </c>
      <c r="B48" s="26"/>
      <c r="C48" s="26"/>
      <c r="D48" s="26"/>
      <c r="E48" s="26"/>
      <c r="F48" s="26"/>
      <c r="G48" s="26"/>
      <c r="H48" s="36"/>
      <c r="I48" s="40"/>
      <c r="J48" s="40">
        <f>J13</f>
        <v>2401889479.9800005</v>
      </c>
      <c r="K48" s="28" t="s">
        <v>10</v>
      </c>
      <c r="L48" s="48" t="s">
        <v>113</v>
      </c>
      <c r="M48" s="48">
        <v>72334340</v>
      </c>
      <c r="N48" s="49">
        <v>3</v>
      </c>
      <c r="O48" s="47">
        <f>M48*3</f>
        <v>217003020</v>
      </c>
      <c r="P48" s="73"/>
      <c r="Q48" s="73"/>
      <c r="R48" s="74"/>
      <c r="S48" s="45"/>
    </row>
    <row r="49" spans="1:19" x14ac:dyDescent="0.3">
      <c r="A49" s="27" t="s">
        <v>2</v>
      </c>
      <c r="B49" s="26" t="s">
        <v>136</v>
      </c>
      <c r="C49" s="26"/>
      <c r="D49" s="26"/>
      <c r="E49" s="26"/>
      <c r="F49" s="26"/>
      <c r="G49" s="26"/>
      <c r="H49" s="36">
        <f>O51</f>
        <v>15954597.92</v>
      </c>
      <c r="I49" s="40"/>
      <c r="J49" s="45"/>
      <c r="L49" s="48" t="s">
        <v>114</v>
      </c>
      <c r="M49" s="48">
        <v>1136910</v>
      </c>
      <c r="N49" s="49">
        <v>3</v>
      </c>
      <c r="O49" s="47">
        <f>M49*3</f>
        <v>3410730</v>
      </c>
      <c r="R49" s="19"/>
      <c r="S49" s="19"/>
    </row>
    <row r="50" spans="1:19" x14ac:dyDescent="0.3">
      <c r="A50" s="27"/>
      <c r="B50" s="26" t="s">
        <v>137</v>
      </c>
      <c r="C50" s="26"/>
      <c r="D50" s="26"/>
      <c r="E50" s="26"/>
      <c r="F50" s="26"/>
      <c r="G50" s="26"/>
      <c r="H50" s="39"/>
      <c r="I50" s="40"/>
      <c r="J50" s="45"/>
      <c r="L50" s="60" t="s">
        <v>115</v>
      </c>
      <c r="M50" s="47">
        <v>4959000000</v>
      </c>
      <c r="N50" s="62">
        <v>0.15</v>
      </c>
      <c r="O50" s="47">
        <f>M50*15/100</f>
        <v>743850000</v>
      </c>
      <c r="R50" s="19"/>
      <c r="S50" s="19"/>
    </row>
    <row r="51" spans="1:19" x14ac:dyDescent="0.3">
      <c r="A51" s="27"/>
      <c r="B51" s="26" t="s">
        <v>140</v>
      </c>
      <c r="C51" s="26"/>
      <c r="D51" s="26"/>
      <c r="E51" s="26"/>
      <c r="F51" s="26"/>
      <c r="G51" s="26"/>
      <c r="H51" s="39">
        <f>O48+O49</f>
        <v>220413750</v>
      </c>
      <c r="I51" s="45"/>
      <c r="J51" s="45"/>
      <c r="L51" s="61" t="s">
        <v>147</v>
      </c>
      <c r="M51" s="128">
        <v>159545979.19999999</v>
      </c>
      <c r="N51" s="62">
        <v>0.1</v>
      </c>
      <c r="O51" s="47">
        <f>M51*10/100</f>
        <v>15954597.92</v>
      </c>
      <c r="R51" s="19"/>
      <c r="S51" s="19"/>
    </row>
    <row r="52" spans="1:19" x14ac:dyDescent="0.3">
      <c r="A52" s="27"/>
      <c r="B52" s="26" t="s">
        <v>138</v>
      </c>
      <c r="C52" s="26"/>
      <c r="D52" s="26"/>
      <c r="E52" s="26"/>
      <c r="F52" s="26"/>
      <c r="G52" s="26"/>
      <c r="H52" s="39">
        <f>O50</f>
        <v>743850000</v>
      </c>
      <c r="I52" s="45"/>
      <c r="J52" s="45"/>
      <c r="L52" s="138" t="s">
        <v>145</v>
      </c>
      <c r="M52" s="138"/>
      <c r="N52" s="138"/>
      <c r="O52" s="64">
        <f>SUM(O48:O51)</f>
        <v>980218347.91999996</v>
      </c>
    </row>
    <row r="53" spans="1:19" x14ac:dyDescent="0.3">
      <c r="A53" s="27"/>
      <c r="B53" s="26" t="s">
        <v>139</v>
      </c>
      <c r="C53" s="26"/>
      <c r="D53" s="26"/>
      <c r="E53" s="26"/>
      <c r="F53" s="26"/>
      <c r="G53" s="26"/>
      <c r="H53" s="37">
        <v>0</v>
      </c>
      <c r="I53" s="40"/>
      <c r="J53" s="41">
        <f>H49+H51+H52+H53</f>
        <v>980218347.91999996</v>
      </c>
      <c r="N53" s="19"/>
      <c r="Q53" s="19">
        <f>SUM(Q49:Q51)</f>
        <v>0</v>
      </c>
    </row>
    <row r="54" spans="1:19" x14ac:dyDescent="0.3">
      <c r="A54" s="26" t="s">
        <v>141</v>
      </c>
      <c r="B54" s="26"/>
      <c r="C54" s="26"/>
      <c r="D54" s="26"/>
      <c r="E54" s="26"/>
      <c r="F54" s="26"/>
      <c r="G54" s="26"/>
      <c r="H54" s="36"/>
      <c r="I54" s="40"/>
      <c r="J54" s="40">
        <f>J48-J53</f>
        <v>1421671132.0600004</v>
      </c>
    </row>
    <row r="55" spans="1:19" x14ac:dyDescent="0.3">
      <c r="A55" s="26"/>
      <c r="B55" s="26" t="s">
        <v>142</v>
      </c>
      <c r="C55" s="26"/>
      <c r="D55" s="26"/>
      <c r="E55" s="26"/>
      <c r="F55" s="26"/>
      <c r="G55" s="26"/>
      <c r="H55" s="36"/>
      <c r="I55" s="40"/>
      <c r="J55" s="40"/>
    </row>
    <row r="56" spans="1:19" x14ac:dyDescent="0.3">
      <c r="A56" s="27" t="s">
        <v>2</v>
      </c>
      <c r="B56" s="26" t="s">
        <v>25</v>
      </c>
      <c r="C56" s="26"/>
      <c r="D56" s="26"/>
      <c r="E56" s="26"/>
      <c r="F56" s="26"/>
      <c r="G56" s="26"/>
      <c r="H56" s="36">
        <v>0</v>
      </c>
      <c r="I56" s="40"/>
      <c r="J56" s="40"/>
    </row>
    <row r="57" spans="1:19" s="30" customFormat="1" x14ac:dyDescent="0.3">
      <c r="A57" s="27"/>
      <c r="B57" s="26" t="s">
        <v>64</v>
      </c>
      <c r="C57" s="26"/>
      <c r="D57" s="26"/>
      <c r="E57" s="26"/>
      <c r="F57" s="26"/>
      <c r="G57" s="26"/>
      <c r="H57" s="37">
        <v>0</v>
      </c>
      <c r="I57" s="40"/>
      <c r="J57" s="41">
        <f>SUM(H56:H57)</f>
        <v>0</v>
      </c>
      <c r="K57" s="25"/>
      <c r="O57" s="31"/>
      <c r="P57" s="31"/>
      <c r="Q57" s="31"/>
    </row>
    <row r="58" spans="1:19" s="30" customFormat="1" x14ac:dyDescent="0.3">
      <c r="A58" s="27" t="s">
        <v>3</v>
      </c>
      <c r="B58" s="26" t="s">
        <v>26</v>
      </c>
      <c r="C58" s="26"/>
      <c r="D58" s="26"/>
      <c r="E58" s="26"/>
      <c r="F58" s="26"/>
      <c r="G58" s="26"/>
      <c r="H58" s="36">
        <v>0</v>
      </c>
      <c r="I58" s="40"/>
      <c r="J58" s="40"/>
      <c r="K58" s="25"/>
      <c r="O58" s="31"/>
      <c r="P58" s="31"/>
      <c r="Q58" s="31"/>
    </row>
    <row r="59" spans="1:19" s="30" customFormat="1" x14ac:dyDescent="0.3">
      <c r="A59" s="27"/>
      <c r="B59" s="26" t="s">
        <v>165</v>
      </c>
      <c r="C59" s="26"/>
      <c r="D59" s="26"/>
      <c r="E59" s="26"/>
      <c r="F59" s="26"/>
      <c r="G59" s="26"/>
      <c r="H59" s="36">
        <v>0</v>
      </c>
      <c r="I59" s="40"/>
      <c r="J59" s="40"/>
      <c r="K59" s="25"/>
      <c r="O59" s="31"/>
      <c r="P59" s="31"/>
      <c r="Q59" s="31"/>
    </row>
    <row r="60" spans="1:19" s="30" customFormat="1" x14ac:dyDescent="0.3">
      <c r="A60" s="27"/>
      <c r="B60" s="26" t="s">
        <v>27</v>
      </c>
      <c r="C60" s="26"/>
      <c r="D60" s="26"/>
      <c r="E60" s="26"/>
      <c r="F60" s="26"/>
      <c r="G60" s="26"/>
      <c r="H60" s="37">
        <v>6851168.6600000001</v>
      </c>
      <c r="I60" s="40"/>
      <c r="J60" s="40">
        <f>SUM(H58:H60)</f>
        <v>6851168.6600000001</v>
      </c>
      <c r="K60" s="25"/>
      <c r="O60" s="31"/>
      <c r="P60" s="31"/>
      <c r="Q60" s="31"/>
    </row>
    <row r="61" spans="1:19" s="30" customFormat="1" ht="21" thickBot="1" x14ac:dyDescent="0.35">
      <c r="A61" s="26" t="s">
        <v>109</v>
      </c>
      <c r="B61" s="26"/>
      <c r="C61" s="26"/>
      <c r="D61" s="26"/>
      <c r="E61" s="141">
        <v>244074</v>
      </c>
      <c r="F61" s="141"/>
      <c r="G61" s="26"/>
      <c r="H61" s="21"/>
      <c r="I61" s="19"/>
      <c r="J61" s="33">
        <f>J54-J57+J60</f>
        <v>1428522300.7200005</v>
      </c>
      <c r="K61" s="25"/>
      <c r="O61" s="31"/>
      <c r="P61" s="31"/>
      <c r="Q61" s="31"/>
    </row>
    <row r="62" spans="1:19" s="30" customFormat="1" ht="21" thickTop="1" x14ac:dyDescent="0.3">
      <c r="A62" s="26"/>
      <c r="B62" s="26"/>
      <c r="C62" s="26"/>
      <c r="D62" s="26"/>
      <c r="E62" s="26"/>
      <c r="F62" s="26"/>
      <c r="G62" s="26"/>
      <c r="H62" s="21"/>
      <c r="I62" s="19"/>
      <c r="J62" s="23"/>
      <c r="K62" s="25"/>
      <c r="O62" s="31"/>
      <c r="P62" s="31"/>
      <c r="Q62" s="31"/>
    </row>
    <row r="63" spans="1:19" s="30" customFormat="1" x14ac:dyDescent="0.3">
      <c r="A63" s="29" t="s">
        <v>6</v>
      </c>
      <c r="B63" s="30" t="s">
        <v>152</v>
      </c>
      <c r="C63" s="26"/>
      <c r="D63" s="26"/>
      <c r="E63" s="26"/>
      <c r="F63" s="26"/>
      <c r="G63" s="26"/>
      <c r="H63" s="21"/>
      <c r="I63" s="21"/>
      <c r="J63" s="21"/>
      <c r="K63" s="25"/>
      <c r="O63" s="31"/>
      <c r="P63" s="31"/>
      <c r="Q63" s="31"/>
    </row>
    <row r="64" spans="1:19" s="30" customFormat="1" ht="16.5" x14ac:dyDescent="0.25">
      <c r="B64" s="30" t="s">
        <v>40</v>
      </c>
      <c r="H64" s="31"/>
      <c r="I64" s="31"/>
      <c r="J64" s="31"/>
      <c r="O64" s="31"/>
      <c r="P64" s="31"/>
      <c r="Q64" s="31"/>
    </row>
    <row r="65" spans="1:17" s="30" customFormat="1" ht="16.5" x14ac:dyDescent="0.25">
      <c r="B65" s="30" t="s">
        <v>166</v>
      </c>
      <c r="H65" s="31"/>
      <c r="I65" s="31"/>
      <c r="J65" s="31"/>
      <c r="O65" s="31"/>
      <c r="P65" s="31"/>
      <c r="Q65" s="31"/>
    </row>
    <row r="66" spans="1:17" s="30" customFormat="1" ht="16.5" x14ac:dyDescent="0.25">
      <c r="B66" s="140" t="s">
        <v>167</v>
      </c>
      <c r="C66" s="140"/>
      <c r="D66" s="140"/>
      <c r="E66" s="140"/>
      <c r="F66" s="140"/>
      <c r="G66" s="140"/>
      <c r="H66" s="140"/>
      <c r="I66" s="140"/>
      <c r="J66" s="140"/>
      <c r="O66" s="31"/>
      <c r="P66" s="31"/>
      <c r="Q66" s="31"/>
    </row>
    <row r="67" spans="1:17" s="30" customFormat="1" ht="16.5" x14ac:dyDescent="0.25">
      <c r="H67" s="31"/>
      <c r="I67" s="31"/>
      <c r="J67" s="31"/>
      <c r="O67" s="31"/>
      <c r="P67" s="31"/>
      <c r="Q67" s="31"/>
    </row>
    <row r="68" spans="1:17" s="30" customFormat="1" ht="16.5" x14ac:dyDescent="0.25">
      <c r="H68" s="31"/>
      <c r="I68" s="31"/>
      <c r="J68" s="31"/>
      <c r="O68" s="31"/>
      <c r="P68" s="31"/>
      <c r="Q68" s="31"/>
    </row>
    <row r="69" spans="1:17" x14ac:dyDescent="0.3">
      <c r="A69" s="26"/>
      <c r="B69" s="25" t="s">
        <v>12</v>
      </c>
      <c r="F69" s="25" t="s">
        <v>13</v>
      </c>
      <c r="G69" s="24" t="s">
        <v>12</v>
      </c>
      <c r="J69" s="24" t="s">
        <v>17</v>
      </c>
    </row>
    <row r="70" spans="1:17" x14ac:dyDescent="0.3">
      <c r="A70" s="26"/>
      <c r="C70" s="25" t="s">
        <v>176</v>
      </c>
      <c r="H70" s="19" t="s">
        <v>177</v>
      </c>
    </row>
    <row r="71" spans="1:17" x14ac:dyDescent="0.3">
      <c r="A71" s="26"/>
      <c r="B71" s="25" t="s">
        <v>67</v>
      </c>
      <c r="C71" s="25" t="s">
        <v>175</v>
      </c>
      <c r="H71" s="19" t="s">
        <v>20</v>
      </c>
    </row>
  </sheetData>
  <mergeCells count="10">
    <mergeCell ref="B66:J66"/>
    <mergeCell ref="E61:F61"/>
    <mergeCell ref="L46:O46"/>
    <mergeCell ref="L52:N52"/>
    <mergeCell ref="A47:K47"/>
    <mergeCell ref="A2:K2"/>
    <mergeCell ref="A3:J3"/>
    <mergeCell ref="A4:J4"/>
    <mergeCell ref="A45:K45"/>
    <mergeCell ref="A46:K46"/>
  </mergeCells>
  <pageMargins left="0.11811023622047245" right="0" top="0.55118110236220474" bottom="0.35433070866141736" header="0.31496062992125984" footer="0.31496062992125984"/>
  <pageSetup paperSize="9" scale="92" orientation="portrait" r:id="rId1"/>
  <colBreaks count="1" manualBreakCount="1">
    <brk id="11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2044D-2E07-49DC-80A0-6B98621894BE}">
  <sheetPr>
    <tabColor rgb="FFFFC000"/>
  </sheetPr>
  <dimension ref="A1:H74"/>
  <sheetViews>
    <sheetView showGridLines="0" topLeftCell="A13" zoomScaleNormal="100" workbookViewId="0">
      <selection activeCell="E34" sqref="E34"/>
    </sheetView>
  </sheetViews>
  <sheetFormatPr defaultColWidth="9" defaultRowHeight="20.25" x14ac:dyDescent="0.3"/>
  <cols>
    <col min="1" max="1" width="46.5" style="25" customWidth="1"/>
    <col min="2" max="2" width="21.875" style="25" customWidth="1"/>
    <col min="3" max="3" width="21.375" style="25" customWidth="1"/>
    <col min="4" max="4" width="19.625" style="19" customWidth="1"/>
    <col min="5" max="5" width="23.625" style="19" customWidth="1"/>
    <col min="6" max="6" width="13.875" style="19" bestFit="1" customWidth="1"/>
    <col min="7" max="7" width="20.125" style="25" customWidth="1"/>
    <col min="8" max="8" width="21.125" style="25" customWidth="1"/>
    <col min="9" max="16384" width="9" style="25"/>
  </cols>
  <sheetData>
    <row r="1" spans="1:4" x14ac:dyDescent="0.3">
      <c r="A1" s="108" t="s">
        <v>86</v>
      </c>
      <c r="B1" s="109"/>
      <c r="C1" s="110"/>
    </row>
    <row r="2" spans="1:4" x14ac:dyDescent="0.3">
      <c r="A2" s="111" t="s">
        <v>93</v>
      </c>
      <c r="C2" s="112">
        <v>67723642.689999998</v>
      </c>
      <c r="D2" s="132" t="s">
        <v>111</v>
      </c>
    </row>
    <row r="3" spans="1:4" x14ac:dyDescent="0.3">
      <c r="A3" s="111" t="s">
        <v>87</v>
      </c>
      <c r="B3" s="113" t="s">
        <v>97</v>
      </c>
      <c r="C3" s="114"/>
    </row>
    <row r="4" spans="1:4" x14ac:dyDescent="0.3">
      <c r="A4" s="111" t="s">
        <v>88</v>
      </c>
      <c r="B4" s="113" t="s">
        <v>97</v>
      </c>
      <c r="C4" s="114"/>
    </row>
    <row r="5" spans="1:4" x14ac:dyDescent="0.3">
      <c r="A5" s="111" t="s">
        <v>89</v>
      </c>
      <c r="B5" s="113" t="s">
        <v>97</v>
      </c>
      <c r="C5" s="114"/>
    </row>
    <row r="6" spans="1:4" x14ac:dyDescent="0.3">
      <c r="A6" s="111" t="s">
        <v>90</v>
      </c>
      <c r="B6" s="113" t="s">
        <v>97</v>
      </c>
      <c r="C6" s="114"/>
    </row>
    <row r="7" spans="1:4" s="19" customFormat="1" x14ac:dyDescent="0.3">
      <c r="A7" s="111" t="s">
        <v>91</v>
      </c>
      <c r="B7" s="113" t="s">
        <v>97</v>
      </c>
      <c r="C7" s="114"/>
    </row>
    <row r="8" spans="1:4" s="19" customFormat="1" x14ac:dyDescent="0.3">
      <c r="A8" s="111" t="s">
        <v>92</v>
      </c>
      <c r="B8" s="113" t="s">
        <v>97</v>
      </c>
      <c r="C8" s="114"/>
    </row>
    <row r="9" spans="1:4" s="19" customFormat="1" x14ac:dyDescent="0.3">
      <c r="A9" s="115" t="s">
        <v>172</v>
      </c>
      <c r="B9" s="113" t="s">
        <v>97</v>
      </c>
      <c r="C9" s="114"/>
    </row>
    <row r="10" spans="1:4" s="19" customFormat="1" x14ac:dyDescent="0.3">
      <c r="A10" s="116" t="s">
        <v>116</v>
      </c>
      <c r="B10" s="130" t="s">
        <v>97</v>
      </c>
      <c r="C10" s="114"/>
    </row>
    <row r="11" spans="1:4" s="19" customFormat="1" x14ac:dyDescent="0.3">
      <c r="A11" s="117" t="s">
        <v>94</v>
      </c>
      <c r="B11" s="113" t="s">
        <v>97</v>
      </c>
      <c r="C11" s="114"/>
    </row>
    <row r="12" spans="1:4" s="19" customFormat="1" x14ac:dyDescent="0.3">
      <c r="A12" s="111" t="s">
        <v>95</v>
      </c>
      <c r="B12" s="113" t="s">
        <v>97</v>
      </c>
      <c r="C12" s="114"/>
    </row>
    <row r="13" spans="1:4" s="19" customFormat="1" x14ac:dyDescent="0.3">
      <c r="A13" s="118" t="s">
        <v>96</v>
      </c>
      <c r="B13" s="23"/>
      <c r="C13" s="119">
        <f>SUM(B3:B13)</f>
        <v>0</v>
      </c>
    </row>
    <row r="14" spans="1:4" s="19" customFormat="1" ht="21" thickBot="1" x14ac:dyDescent="0.35">
      <c r="A14" s="120" t="s">
        <v>110</v>
      </c>
      <c r="B14" s="25"/>
      <c r="C14" s="121">
        <f>SUM(C2-C13)</f>
        <v>67723642.689999998</v>
      </c>
    </row>
    <row r="15" spans="1:4" s="19" customFormat="1" ht="21" thickTop="1" x14ac:dyDescent="0.3">
      <c r="A15" s="120" t="s">
        <v>99</v>
      </c>
      <c r="B15" s="25"/>
      <c r="C15" s="114"/>
    </row>
    <row r="16" spans="1:4" s="19" customFormat="1" x14ac:dyDescent="0.3">
      <c r="A16" s="120" t="s">
        <v>100</v>
      </c>
      <c r="B16" s="25"/>
      <c r="C16" s="114"/>
    </row>
    <row r="17" spans="1:3" s="19" customFormat="1" x14ac:dyDescent="0.3">
      <c r="A17" s="111"/>
      <c r="B17" s="23"/>
      <c r="C17" s="114"/>
    </row>
    <row r="18" spans="1:3" s="19" customFormat="1" x14ac:dyDescent="0.3">
      <c r="A18" s="111" t="s">
        <v>84</v>
      </c>
      <c r="B18" s="25"/>
      <c r="C18" s="114">
        <v>3746139949.4499998</v>
      </c>
    </row>
    <row r="19" spans="1:3" s="19" customFormat="1" x14ac:dyDescent="0.3">
      <c r="A19" s="111" t="s">
        <v>101</v>
      </c>
      <c r="B19" s="25"/>
      <c r="C19" s="122"/>
    </row>
    <row r="20" spans="1:3" s="19" customFormat="1" x14ac:dyDescent="0.3">
      <c r="A20" s="117" t="s">
        <v>102</v>
      </c>
      <c r="B20" s="25"/>
      <c r="C20" s="114"/>
    </row>
    <row r="21" spans="1:3" s="19" customFormat="1" x14ac:dyDescent="0.3">
      <c r="A21" s="123" t="s">
        <v>174</v>
      </c>
      <c r="B21" s="131"/>
      <c r="C21" s="114"/>
    </row>
    <row r="22" spans="1:3" s="19" customFormat="1" x14ac:dyDescent="0.3">
      <c r="A22" s="123" t="s">
        <v>173</v>
      </c>
      <c r="B22" s="25"/>
      <c r="C22" s="119">
        <v>0</v>
      </c>
    </row>
    <row r="23" spans="1:3" s="19" customFormat="1" ht="21" thickBot="1" x14ac:dyDescent="0.35">
      <c r="A23" s="120" t="s">
        <v>112</v>
      </c>
      <c r="B23" s="25"/>
      <c r="C23" s="121">
        <f>C18-C22</f>
        <v>3746139949.4499998</v>
      </c>
    </row>
    <row r="24" spans="1:3" s="19" customFormat="1" ht="21.75" thickTop="1" thickBot="1" x14ac:dyDescent="0.35">
      <c r="A24" s="124"/>
      <c r="B24" s="125"/>
      <c r="C24" s="126"/>
    </row>
    <row r="25" spans="1:3" s="19" customFormat="1" x14ac:dyDescent="0.3">
      <c r="A25" s="25"/>
    </row>
    <row r="26" spans="1:3" s="19" customFormat="1" x14ac:dyDescent="0.3">
      <c r="A26" s="25"/>
    </row>
    <row r="27" spans="1:3" s="19" customFormat="1" x14ac:dyDescent="0.3">
      <c r="A27" s="25"/>
    </row>
    <row r="28" spans="1:3" s="19" customFormat="1" x14ac:dyDescent="0.3">
      <c r="A28" s="25"/>
    </row>
    <row r="29" spans="1:3" s="19" customFormat="1" x14ac:dyDescent="0.3">
      <c r="A29" s="25"/>
    </row>
    <row r="30" spans="1:3" s="19" customFormat="1" x14ac:dyDescent="0.3">
      <c r="A30" s="25"/>
    </row>
    <row r="31" spans="1:3" s="19" customFormat="1" x14ac:dyDescent="0.3">
      <c r="A31" s="25"/>
    </row>
    <row r="32" spans="1:3" s="19" customFormat="1" x14ac:dyDescent="0.3">
      <c r="A32" s="25"/>
    </row>
    <row r="33" spans="1:2" s="19" customFormat="1" x14ac:dyDescent="0.3">
      <c r="A33" s="25"/>
    </row>
    <row r="34" spans="1:2" s="19" customFormat="1" x14ac:dyDescent="0.3">
      <c r="A34" s="25"/>
    </row>
    <row r="35" spans="1:2" s="19" customFormat="1" x14ac:dyDescent="0.3">
      <c r="A35" s="25"/>
    </row>
    <row r="36" spans="1:2" s="19" customFormat="1" x14ac:dyDescent="0.3">
      <c r="A36" s="25"/>
    </row>
    <row r="37" spans="1:2" s="19" customFormat="1" x14ac:dyDescent="0.3">
      <c r="A37" s="25"/>
    </row>
    <row r="38" spans="1:2" s="19" customFormat="1" x14ac:dyDescent="0.3">
      <c r="A38" s="25"/>
    </row>
    <row r="39" spans="1:2" s="19" customFormat="1" x14ac:dyDescent="0.3">
      <c r="A39" s="25"/>
    </row>
    <row r="40" spans="1:2" s="19" customFormat="1" x14ac:dyDescent="0.3">
      <c r="A40" s="25"/>
    </row>
    <row r="41" spans="1:2" s="19" customFormat="1" x14ac:dyDescent="0.3">
      <c r="A41" s="25"/>
    </row>
    <row r="42" spans="1:2" s="19" customFormat="1" x14ac:dyDescent="0.3">
      <c r="A42" s="25"/>
    </row>
    <row r="43" spans="1:2" s="19" customFormat="1" x14ac:dyDescent="0.3">
      <c r="A43" s="25"/>
    </row>
    <row r="44" spans="1:2" s="19" customFormat="1" x14ac:dyDescent="0.3">
      <c r="A44" s="25"/>
    </row>
    <row r="45" spans="1:2" s="19" customFormat="1" x14ac:dyDescent="0.3">
      <c r="A45" s="25"/>
    </row>
    <row r="46" spans="1:2" s="19" customFormat="1" x14ac:dyDescent="0.3">
      <c r="A46" s="25"/>
    </row>
    <row r="47" spans="1:2" s="19" customFormat="1" x14ac:dyDescent="0.3">
      <c r="A47" s="25"/>
      <c r="B47" s="25"/>
    </row>
    <row r="48" spans="1:2" s="19" customFormat="1" x14ac:dyDescent="0.3">
      <c r="A48" s="25"/>
      <c r="B48" s="25"/>
    </row>
    <row r="49" spans="1:8" s="19" customFormat="1" x14ac:dyDescent="0.3">
      <c r="A49" s="25"/>
      <c r="B49" s="25"/>
    </row>
    <row r="50" spans="1:8" s="19" customFormat="1" x14ac:dyDescent="0.3">
      <c r="A50" s="29"/>
      <c r="B50" s="25"/>
      <c r="C50" s="25"/>
      <c r="D50" s="25"/>
    </row>
    <row r="51" spans="1:8" s="19" customFormat="1" x14ac:dyDescent="0.3">
      <c r="A51" s="25"/>
      <c r="B51" s="25"/>
      <c r="C51" s="25"/>
      <c r="D51" s="25"/>
      <c r="E51" s="45"/>
      <c r="F51" s="45"/>
      <c r="G51" s="45"/>
      <c r="H51" s="45"/>
    </row>
    <row r="52" spans="1:8" x14ac:dyDescent="0.3">
      <c r="A52" s="139" t="s">
        <v>151</v>
      </c>
      <c r="B52" s="139"/>
      <c r="C52" s="139"/>
      <c r="D52" s="139"/>
      <c r="E52" s="72"/>
      <c r="F52" s="72"/>
      <c r="G52" s="72"/>
      <c r="H52" s="72"/>
    </row>
    <row r="53" spans="1:8" x14ac:dyDescent="0.3">
      <c r="A53" s="50" t="s">
        <v>107</v>
      </c>
      <c r="B53" s="50" t="s">
        <v>144</v>
      </c>
      <c r="C53" s="50" t="s">
        <v>108</v>
      </c>
      <c r="D53" s="50" t="s">
        <v>103</v>
      </c>
      <c r="E53" s="73"/>
      <c r="F53" s="73"/>
      <c r="G53" s="74"/>
      <c r="H53" s="45"/>
    </row>
    <row r="54" spans="1:8" x14ac:dyDescent="0.3">
      <c r="A54" s="48" t="s">
        <v>113</v>
      </c>
      <c r="B54" s="48">
        <v>59155400</v>
      </c>
      <c r="C54" s="49">
        <v>3</v>
      </c>
      <c r="D54" s="47">
        <f>B54*3</f>
        <v>177466200</v>
      </c>
      <c r="E54" s="73"/>
      <c r="F54" s="73"/>
      <c r="G54" s="74"/>
      <c r="H54" s="45"/>
    </row>
    <row r="55" spans="1:8" x14ac:dyDescent="0.3">
      <c r="A55" s="48" t="s">
        <v>114</v>
      </c>
      <c r="B55" s="48">
        <v>1136910</v>
      </c>
      <c r="C55" s="49">
        <v>3</v>
      </c>
      <c r="D55" s="47">
        <f>B55*3</f>
        <v>3410730</v>
      </c>
      <c r="G55" s="19"/>
      <c r="H55" s="19"/>
    </row>
    <row r="56" spans="1:8" x14ac:dyDescent="0.3">
      <c r="A56" s="60" t="s">
        <v>115</v>
      </c>
      <c r="B56" s="47">
        <v>4959000000</v>
      </c>
      <c r="C56" s="62">
        <v>0.15</v>
      </c>
      <c r="D56" s="47">
        <f>B56*15/100</f>
        <v>743850000</v>
      </c>
      <c r="G56" s="19"/>
      <c r="H56" s="19"/>
    </row>
    <row r="57" spans="1:8" x14ac:dyDescent="0.3">
      <c r="A57" s="61" t="s">
        <v>147</v>
      </c>
      <c r="B57" s="128">
        <v>159545979.19999999</v>
      </c>
      <c r="C57" s="62">
        <v>0.1</v>
      </c>
      <c r="D57" s="47">
        <f>B57*10/100</f>
        <v>15954597.92</v>
      </c>
      <c r="G57" s="19"/>
      <c r="H57" s="19"/>
    </row>
    <row r="58" spans="1:8" x14ac:dyDescent="0.3">
      <c r="A58" s="138" t="s">
        <v>145</v>
      </c>
      <c r="B58" s="138"/>
      <c r="C58" s="138"/>
      <c r="D58" s="64">
        <f>SUM(D54:D57)</f>
        <v>940681527.91999996</v>
      </c>
    </row>
    <row r="59" spans="1:8" x14ac:dyDescent="0.3">
      <c r="C59" s="19"/>
      <c r="F59" s="19">
        <f>SUM(F55:F57)</f>
        <v>0</v>
      </c>
    </row>
    <row r="63" spans="1:8" s="30" customFormat="1" ht="16.5" x14ac:dyDescent="0.25">
      <c r="D63" s="31"/>
      <c r="E63" s="31"/>
      <c r="F63" s="31"/>
    </row>
    <row r="64" spans="1:8" s="30" customFormat="1" ht="16.5" x14ac:dyDescent="0.25">
      <c r="D64" s="31"/>
      <c r="E64" s="31"/>
      <c r="F64" s="31"/>
    </row>
    <row r="65" spans="4:6" s="30" customFormat="1" ht="16.5" x14ac:dyDescent="0.25">
      <c r="D65" s="31"/>
      <c r="E65" s="31"/>
      <c r="F65" s="31"/>
    </row>
    <row r="66" spans="4:6" s="30" customFormat="1" ht="16.5" x14ac:dyDescent="0.25">
      <c r="D66" s="31"/>
      <c r="E66" s="31"/>
      <c r="F66" s="31"/>
    </row>
    <row r="67" spans="4:6" s="30" customFormat="1" ht="16.5" x14ac:dyDescent="0.25">
      <c r="D67" s="31"/>
      <c r="E67" s="31"/>
      <c r="F67" s="31"/>
    </row>
    <row r="68" spans="4:6" s="30" customFormat="1" ht="16.5" x14ac:dyDescent="0.25">
      <c r="D68" s="31"/>
      <c r="E68" s="31"/>
      <c r="F68" s="31"/>
    </row>
    <row r="69" spans="4:6" s="30" customFormat="1" ht="16.5" x14ac:dyDescent="0.25">
      <c r="D69" s="31"/>
      <c r="E69" s="31"/>
      <c r="F69" s="31"/>
    </row>
    <row r="70" spans="4:6" s="30" customFormat="1" ht="16.5" x14ac:dyDescent="0.25">
      <c r="D70" s="31"/>
      <c r="E70" s="31"/>
      <c r="F70" s="31"/>
    </row>
    <row r="71" spans="4:6" s="30" customFormat="1" ht="16.5" x14ac:dyDescent="0.25">
      <c r="D71" s="31"/>
      <c r="E71" s="31"/>
      <c r="F71" s="31"/>
    </row>
    <row r="72" spans="4:6" s="30" customFormat="1" ht="16.5" x14ac:dyDescent="0.25">
      <c r="D72" s="31"/>
      <c r="E72" s="31"/>
      <c r="F72" s="31"/>
    </row>
    <row r="73" spans="4:6" s="30" customFormat="1" ht="16.5" x14ac:dyDescent="0.25">
      <c r="D73" s="31"/>
      <c r="E73" s="31"/>
      <c r="F73" s="31"/>
    </row>
    <row r="74" spans="4:6" s="30" customFormat="1" ht="16.5" x14ac:dyDescent="0.25">
      <c r="D74" s="31"/>
      <c r="E74" s="31"/>
      <c r="F74" s="31"/>
    </row>
  </sheetData>
  <mergeCells count="2">
    <mergeCell ref="A58:C58"/>
    <mergeCell ref="A52:D52"/>
  </mergeCells>
  <pageMargins left="0.25" right="0.25" top="0.75" bottom="0.75" header="0.3" footer="0.3"/>
  <pageSetup paperSize="9"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8</vt:i4>
      </vt:variant>
    </vt:vector>
  </HeadingPairs>
  <TitlesOfParts>
    <vt:vector size="8" baseType="lpstr">
      <vt:lpstr>พิสูจน์สะสมต้วอย่าง</vt:lpstr>
      <vt:lpstr>พิสูจน์เงินสำรองเงินสะสมตัวอย่า</vt:lpstr>
      <vt:lpstr>คลิปสอน</vt:lpstr>
      <vt:lpstr>พิสูจน์สะสม30 ก.ย66</vt:lpstr>
      <vt:lpstr>พิสูจน์เงินสำรองเงินสะสม 30 ก.ย</vt:lpstr>
      <vt:lpstr>พิสูจน์สะสม1 พ.ย.66-30 ก.ย.67</vt:lpstr>
      <vt:lpstr>พิสูจน์สะสม เริ่มปี68</vt:lpstr>
      <vt:lpstr>พิสูจน์สะสม เริ่มปี68 (2)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chanipa amonrat</cp:lastModifiedBy>
  <cp:lastPrinted>2025-04-11T09:20:10Z</cp:lastPrinted>
  <dcterms:created xsi:type="dcterms:W3CDTF">2021-10-23T07:42:50Z</dcterms:created>
  <dcterms:modified xsi:type="dcterms:W3CDTF">2025-04-11T09:34:56Z</dcterms:modified>
</cp:coreProperties>
</file>